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9375" windowHeight="4455" tabRatio="599" activeTab="0"/>
  </bookViews>
  <sheets>
    <sheet name="Página 1" sheetId="1" r:id="rId1"/>
    <sheet name="Página 2" sheetId="2" r:id="rId2"/>
  </sheets>
  <definedNames>
    <definedName name="_xlnm.Print_Area" localSheetId="0">'Página 1'!$A$1:$J$188</definedName>
    <definedName name="_xlnm.Print_Area" localSheetId="1">'Página 2'!$C$1:$I$4</definedName>
    <definedName name="TipoOrçamento">"BASE"</definedName>
    <definedName name="_xlnm.Print_Titles" localSheetId="0">'Página 1'!$8:$8</definedName>
  </definedNames>
  <calcPr fullCalcOnLoad="1" fullPrecision="0"/>
</workbook>
</file>

<file path=xl/sharedStrings.xml><?xml version="1.0" encoding="utf-8"?>
<sst xmlns="http://schemas.openxmlformats.org/spreadsheetml/2006/main" count="506" uniqueCount="373">
  <si>
    <t xml:space="preserve">  </t>
  </si>
  <si>
    <t xml:space="preserve"> </t>
  </si>
  <si>
    <t>Item</t>
  </si>
  <si>
    <t>Discriminação</t>
  </si>
  <si>
    <t>1.0</t>
  </si>
  <si>
    <t>und</t>
  </si>
  <si>
    <t>Valor Unit.</t>
  </si>
  <si>
    <t>1.1</t>
  </si>
  <si>
    <t>Quant.</t>
  </si>
  <si>
    <t>Unid.</t>
  </si>
  <si>
    <t>Total</t>
  </si>
  <si>
    <t>Geral</t>
  </si>
  <si>
    <t xml:space="preserve">ORÇAMENTO </t>
  </si>
  <si>
    <t>Sinapi</t>
  </si>
  <si>
    <t>ml</t>
  </si>
  <si>
    <t>Valor</t>
  </si>
  <si>
    <t>74209/001</t>
  </si>
  <si>
    <t>m²</t>
  </si>
  <si>
    <t>73739/001</t>
  </si>
  <si>
    <t>Clarice Vanete Tumelero Niedermaier</t>
  </si>
  <si>
    <t>Engenheira Civil – CREA/SC 139652-1</t>
  </si>
  <si>
    <t>AMERIOS (Associação dos Municípios do Entre Rios)</t>
  </si>
  <si>
    <t>________________________________________</t>
  </si>
  <si>
    <t xml:space="preserve">IMPERMEABILIZAÇÃO </t>
  </si>
  <si>
    <t>Vigas baldrame</t>
  </si>
  <si>
    <t>S= Tabela SINAPI (Sintética)</t>
  </si>
  <si>
    <t>I= Tabela SINAPI (Insumos)</t>
  </si>
  <si>
    <t>Reg= Tabela Sinap Regional-Chapecó</t>
  </si>
  <si>
    <t>Portas em Madeira</t>
  </si>
  <si>
    <t>D= DEINFRA</t>
  </si>
  <si>
    <t>Nas Bacias sanitárias</t>
  </si>
  <si>
    <t>Barra de apoio vertical (0,70m)</t>
  </si>
  <si>
    <t>Barra de apoio retal horizontal (0,80m)</t>
  </si>
  <si>
    <t>Nos Lavatórios - barra lateral e barra vertical</t>
  </si>
  <si>
    <t>Lavatório louça branca suspenso - fornecimento e instalação</t>
  </si>
  <si>
    <t>Barra de apoio vertical (0,60m)</t>
  </si>
  <si>
    <t>Tubo de PVC soldável esgoto DN 40 mm, fornecimento e instalação</t>
  </si>
  <si>
    <t>Tubo de PVC soldável esgoto DN 50 mm, fornecimento e instalação</t>
  </si>
  <si>
    <t>Tubo de PVC soldável esgoto DN 100 mm, fornecimento e instalação</t>
  </si>
  <si>
    <t>3518 I.</t>
  </si>
  <si>
    <t>Tê PVC 50 mm, fornecimento e instalação</t>
  </si>
  <si>
    <t>Vedação PVC, 100mm para saída vaso sanitário</t>
  </si>
  <si>
    <t>6138 I.</t>
  </si>
  <si>
    <t>3.0</t>
  </si>
  <si>
    <t>5.0</t>
  </si>
  <si>
    <t>5.1</t>
  </si>
  <si>
    <t>7.0</t>
  </si>
  <si>
    <t>7.1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</si>
  <si>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</si>
  <si>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INSTALAÇÕES HIDROSSANITÁRIAS</t>
  </si>
  <si>
    <t>3.1</t>
  </si>
  <si>
    <t>4.0</t>
  </si>
  <si>
    <t>9.0</t>
  </si>
  <si>
    <t>9.1</t>
  </si>
  <si>
    <t>11.0</t>
  </si>
  <si>
    <t>10908 I.</t>
  </si>
  <si>
    <t>Luva dupla, PVC 100 mm</t>
  </si>
  <si>
    <t>Tê PVC 25 mm, fornecimento e instalação</t>
  </si>
  <si>
    <t xml:space="preserve">Adaptador com flange e anel de vedação, PVC 50mm x 1.1/2” </t>
  </si>
  <si>
    <t>5.1.1</t>
  </si>
  <si>
    <t>36796 I.</t>
  </si>
  <si>
    <t>36218 I.</t>
  </si>
  <si>
    <t>36220 I.</t>
  </si>
  <si>
    <t>36080 I.</t>
  </si>
  <si>
    <t>11712 I.</t>
  </si>
  <si>
    <t>Joelho 90° 50mm - Esgoto Predial</t>
  </si>
  <si>
    <t>6.0</t>
  </si>
  <si>
    <t>6.1</t>
  </si>
  <si>
    <t>6.2</t>
  </si>
  <si>
    <t>7.1.1</t>
  </si>
  <si>
    <t xml:space="preserve">INSTALAÇÕES ELÉTRICAS </t>
  </si>
  <si>
    <t>LIMPEZA FINAL DA OBRA</t>
  </si>
  <si>
    <t>Total do sub item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</si>
  <si>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Piso de concreto com malha de aço</t>
  </si>
  <si>
    <t>74106/001</t>
  </si>
  <si>
    <t>IMPERMEABILIZACAO DE ESTRUTURAS ENTERRADAS, COM TINTA ASFALTICA, DUAS DEMÃOS</t>
  </si>
  <si>
    <t>74166/001</t>
  </si>
  <si>
    <t>CAIXA DE INSPEÇÃO EM CONCRETO PRÉ-MOLDADO DN 60CM COM TAMPA H= 60CM</t>
  </si>
  <si>
    <t>Equipamentos para sanitários PcD</t>
  </si>
  <si>
    <t>Papeleira de parede em metal cromado, incluso fixação</t>
  </si>
  <si>
    <t>Saboneteira de parede em metal cromado, incluso fixação</t>
  </si>
  <si>
    <t>Torneira cromada de mesa para lavatório temporizada pressão bica baixa</t>
  </si>
  <si>
    <t>Caixa sifonada PVC, DN 150 x 150 x 50 mm, fornecimento e instalação</t>
  </si>
  <si>
    <t>Joelho 45° 50mm - Esgoto Predial</t>
  </si>
  <si>
    <t>3526 I.</t>
  </si>
  <si>
    <t>Joelho 90º, PVC Soldável DN 32 mm, fornecimento e instalação</t>
  </si>
  <si>
    <t>Tê PVC 32 mm, fornecimento e instalação</t>
  </si>
  <si>
    <t>3538 I.</t>
  </si>
  <si>
    <t xml:space="preserve">Joelho de Redução PVC 32mm x 25mm </t>
  </si>
  <si>
    <t>Obs: projeto elétrico de responsabilidade do Eng. Eletricista Glauber Sartori Gandolfi</t>
  </si>
  <si>
    <t>Obs: projeto Estrutural de responsabilidade do Eng. Civil Rafael Cassol Basso</t>
  </si>
  <si>
    <t>6.1.1</t>
  </si>
  <si>
    <t>6.2.1</t>
  </si>
  <si>
    <t>11.1</t>
  </si>
  <si>
    <t>12.0</t>
  </si>
  <si>
    <t>12.1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</si>
  <si>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</si>
  <si>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</si>
  <si>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</si>
  <si>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Placa de obra em chapa de aço galvanizado (2,40x1,20m) </t>
  </si>
  <si>
    <t>SERVIÇOS INICIAIS</t>
  </si>
  <si>
    <t>m³</t>
  </si>
  <si>
    <t>Cotação</t>
  </si>
  <si>
    <t>Barra de apoio lateral formatua de "U" (0,76m)</t>
  </si>
  <si>
    <t>37951 I.</t>
  </si>
  <si>
    <t>JOELHO PVC, SOLDAVEL, PB, 45 GRAUS, DN 40 MM, PARA ESGOTO PREDIAL</t>
  </si>
  <si>
    <t>JOELHO PVC, SOLDAVEL, PB, 45 GRAUS, DN 100 MM, PARA ESGOTO PREDIAL</t>
  </si>
  <si>
    <t>3528 I.</t>
  </si>
  <si>
    <t>3899 I.</t>
  </si>
  <si>
    <t>1.2</t>
  </si>
  <si>
    <t>2.0</t>
  </si>
  <si>
    <t>3.1.1</t>
  </si>
  <si>
    <t>Execução e compactação de base e ou sub base com brita graduada simples</t>
  </si>
  <si>
    <t>3.1.2</t>
  </si>
  <si>
    <t>6.2.2</t>
  </si>
  <si>
    <t>7.2.1</t>
  </si>
  <si>
    <t>ORÇAMENTO</t>
  </si>
  <si>
    <t>Servente com encargos complementares</t>
  </si>
  <si>
    <t>11.1.1</t>
  </si>
  <si>
    <t>Piso em concreto 20 MPA preparo mecânico, espessura 7 cm, com armação em tela soldada</t>
  </si>
  <si>
    <t>*Cotação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</si>
  <si>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</si>
  <si>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Chapisco aplicado em alvenarias de concreto internas, argamaça com traço 1:3 com preparo manual</t>
  </si>
  <si>
    <t>Massa única para recebimento de pintura,  em argamassa traço 1:2:8, em faces internas de paredes</t>
  </si>
  <si>
    <t>Emboço para recebimento de cerâmica, em argamassa traço 1:2:8, aplicados em faces internas de paredes</t>
  </si>
  <si>
    <t>Aplicação manual de pintura tinta látex acrílica em paredes, duas demãos</t>
  </si>
  <si>
    <t>Aplicação de fundo selador acrílico em paredes, uma demão</t>
  </si>
  <si>
    <t>H</t>
  </si>
  <si>
    <t>5080 I.</t>
  </si>
  <si>
    <t>SUPERESTRUTURA EM CONCRETO ARMADO</t>
  </si>
  <si>
    <t>ESTRUTURAL</t>
  </si>
  <si>
    <t>ESTRUTURA DE CONCRETO ARMADO</t>
  </si>
  <si>
    <t>Tubo PVC, série R, água pluvial, DN 100 MM, fornecido e instalado</t>
  </si>
  <si>
    <t>Captação das águas pluviais</t>
  </si>
  <si>
    <t>Tubo PVC, série R, água pluvial, DN 150 MM, fornecido e instalado</t>
  </si>
  <si>
    <t>Registro de gaveta bruto, latão roscável, 1/2", fornecido e instalado</t>
  </si>
  <si>
    <t>TORNEIRA CROMADA TUBO MÓVEL, DE MESA, 1/2" OU 3/4", PARA PIA DE COZINHA PADRÃO POPULAR - FORNECIMENTO E INSTALAÇÃO</t>
  </si>
  <si>
    <t>3.2</t>
  </si>
  <si>
    <t>3.2.1</t>
  </si>
  <si>
    <t>7.2.2</t>
  </si>
  <si>
    <t>10.0</t>
  </si>
  <si>
    <t>10.1</t>
  </si>
  <si>
    <t>10.1.1</t>
  </si>
  <si>
    <t>10.2</t>
  </si>
  <si>
    <t>10.2.1</t>
  </si>
  <si>
    <t>10.2.2</t>
  </si>
  <si>
    <t>10.2.3</t>
  </si>
  <si>
    <t>11.2</t>
  </si>
  <si>
    <t>11.2.1</t>
  </si>
  <si>
    <t>11.2.4</t>
  </si>
  <si>
    <t>12.1.1</t>
  </si>
  <si>
    <t>12.1.2</t>
  </si>
  <si>
    <t>INSTALAÇÕES SANITÁRIAS</t>
  </si>
  <si>
    <t>Barras de apoio</t>
  </si>
  <si>
    <t>Sistema de tratamento, tubulações e equipamentos</t>
  </si>
  <si>
    <t>*Cotação: Itens com cotação de preço poderão ser conferidos pelo município antes da licitação.</t>
  </si>
  <si>
    <t>Portas metálicas</t>
  </si>
  <si>
    <t xml:space="preserve">                                     </t>
  </si>
  <si>
    <t>fl. 01/03</t>
  </si>
  <si>
    <t>PISO GERAL</t>
  </si>
  <si>
    <t xml:space="preserve">REVESTIMENTO CERÂMICO PARA PISO COM PLACAS TIPO ESMALTADA EXTRA DE DIMENSÕES 35X35 CM APLICADA EM AMBIENTES DE ÁREA MAIOR QUE 10 M2. </t>
  </si>
  <si>
    <t>Antiderrapante</t>
  </si>
  <si>
    <t>3.2.1.1</t>
  </si>
  <si>
    <t>JUNCAO PVC SOLDAVEL, 100 X 50 MM, SERIE NORMAL PARA ESGOTO PREDIAL</t>
  </si>
  <si>
    <t>39366 I.</t>
  </si>
  <si>
    <t>7.2</t>
  </si>
  <si>
    <t>1.2.2</t>
  </si>
  <si>
    <t>Placa</t>
  </si>
  <si>
    <t>1.1.1</t>
  </si>
  <si>
    <t>Instalações elétricas geral</t>
  </si>
  <si>
    <t>FUNDAÇÃO EM SAPATAS</t>
  </si>
  <si>
    <t>COMPACTACAO MECANICA, SEM CONTROLE DO GC (C/COMPACTADOR PLACA 400 KG)</t>
  </si>
  <si>
    <t>74005/001</t>
  </si>
  <si>
    <t>73822/002</t>
  </si>
  <si>
    <t>LIMPEZA MECANIZADA DE TERRENO COM REMOCAO DE CAMADA VEGETAL, UTILIZANDO MOTONIVELADORA</t>
  </si>
  <si>
    <t>FORRO EM PVC</t>
  </si>
  <si>
    <t>PUXADOR CENTRAL, TIPO ALCA, EM ZAMAC CROMADO, COM ROSETAS, PARA PORTAS</t>
  </si>
  <si>
    <t>PORTA DE FERRO, DE ABRIR, TIPO GRADE COM CHAPA, COM GUARNIÇÕES</t>
  </si>
  <si>
    <t>JANELA DE ALUMÍNIO TIPO MAXIM-AR, COM VIDROS, BATENTE E FERRAGENS. EXCLUSIVE ALIZAR, ACABAMENTO E CONTRAMARCO. FORNECIMENTO E INSTALAÇÃO</t>
  </si>
  <si>
    <t>JANELA DE ALUMÍNIO DE CORRER COM 4 FOLHAS PARA VIDROS, COM VIDROS, BATENTE, ACABAMENTO COM ACETATO OU BRILHANTE E FERRAGENS. EXCLUSIVE ALIZAR E CONTRAMARCO. FORNECIMENTO E INSTALAÇÃO</t>
  </si>
  <si>
    <t>VASO SANITARIO SIFONADO CONVENCIONAL PARA PCD SEM FURO FRONTAL COM LOUÇA BRANCA SEM ASSENTO - FORNECIMENTO E INSTALAÇÃO</t>
  </si>
  <si>
    <t>REGISTRO DE PRESSÃO BRUTO, LATÃO, ROSCÁVEL, 1/2", FORNECIDO E INSTALADO EM RAMAL DE ÁGUA</t>
  </si>
  <si>
    <t>FILTRO ANAEROBIO, EM POLIETILENO DE ALTA DENSIDADE (PEAD), CAPACIDADE *2800* LITROS</t>
  </si>
  <si>
    <t>3.2.2</t>
  </si>
  <si>
    <t>3.2.2.1</t>
  </si>
  <si>
    <t>11.2.2</t>
  </si>
  <si>
    <t>13.0</t>
  </si>
  <si>
    <t>13.1</t>
  </si>
  <si>
    <t>7.2.3</t>
  </si>
  <si>
    <t>Limpeza, compactação e locaçõ</t>
  </si>
  <si>
    <r>
      <t>Data de Elaboração do Orçamento:</t>
    </r>
    <r>
      <rPr>
        <sz val="12"/>
        <rFont val="Calibri Light"/>
        <family val="2"/>
      </rPr>
      <t xml:space="preserve"> ABRIL 2020</t>
    </r>
  </si>
  <si>
    <t>1.2.1</t>
  </si>
  <si>
    <t>Revestimento cerâmico para piso</t>
  </si>
  <si>
    <t>O valor do material e mão de obra foi obtido através da tabela do SINAPI com Desoneração - Janeiro / 2020.</t>
  </si>
  <si>
    <t xml:space="preserve">ESQUADRIAS </t>
  </si>
  <si>
    <t>Janelas em vidro liso fumê e:6mm</t>
  </si>
  <si>
    <t>FORRO DE PVC, LISO, PARA AMBIENTES COMERCIAIS, INCLUSIVE ESTRUTURA DE FIXAÇÃO</t>
  </si>
  <si>
    <t>PINTURA ESMALTE ACETINADO EM MADEIRA, DUAS DEMAOS</t>
  </si>
  <si>
    <t>11061 I.</t>
  </si>
  <si>
    <t>CHAPA DE ACO GALVANIZADA BITOLA GSG 30, E = 0,35 MM (2,80 KG/M2)</t>
  </si>
  <si>
    <t>PINTURA COM TINTA ACRÍLICA DE FUNDO APLICADA A ROLO OU PINCEL SOBRE SUPERFÍCIES METÁLICAS (EXCETO PERFIL) EXECUTADO EM OBRA (POR DEMÃO).</t>
  </si>
  <si>
    <t>TELHAMENTO / CAPTAÇÃO DAS ÁGUS PLUVIAIS</t>
  </si>
  <si>
    <t>Telhas e estrutura para os telhados</t>
  </si>
  <si>
    <t>TRAMA DE MADEIRA COMPOSTA POR TERÇAS PARA TELHADOS DE ATÉ 2 ÁGUAS PTELHA ONDULADA DE FIBROCIMENTO, METÁLICA, PLÁSTICA OU TERMOACÚSTICA INCLUSO TRANSPORTE VERTICAL</t>
  </si>
  <si>
    <t>FABRICAÇÃO E INSTALAÇÃO DE ESTRUTURA PONTALETADA DE MADEIRA NÃO APARELHADA PARA TELHADOS COM ATÉ 2 ÁGUAS E PARA TELHA ONDULADA DE FIBROCIMEN TO, METÁLICA, PLÁSTICA OU TERMOACÚSTICA, INCLUSO TRANSPORTE VERTICAL</t>
  </si>
  <si>
    <t>CALHA EM CHAPA DE AÇO GALVANIZADO NÚMERO 24, DESENVOLVIMENTO DE 50 CM, INCLUSO TRANSPORTE VERTICAL</t>
  </si>
  <si>
    <t>RUFO EM CHAPA DE AÇO GALVANIZADO NÚMERO 24, CORTE DE 25 CM, INCLUSO TRANSPORTE VERTICAL.</t>
  </si>
  <si>
    <t>CAIXA DE PASSAGEM 30X30X40 COM TAMPA E DRENO BRITA</t>
  </si>
  <si>
    <t>Caixa de gordura simples, circular em concreto pré-moldado DN 40CM com tampa H= 40CM - fornecimento e instalação</t>
  </si>
  <si>
    <t>Servente com encargos complementares -- execução dos sistema de tratamento de esgoto</t>
  </si>
  <si>
    <t>TUBO PVC, SERIE NORMAL, ESGOTO PREDIAL, DN 75 MM, FORNECIDO E INSTALADO EM RAMAL DE DESCARGA OU RAMAL DE ESGOTO SANITÁRIO.</t>
  </si>
  <si>
    <t>INSTALAÇÕES HIDRÁULICAS</t>
  </si>
  <si>
    <t>TUBO, PVC, SOLDÁVEL, DN 25MM, INSTALADO EM PRUMADA DE ÁGUA - FORNECIMENTO E INSTALAÇÃO</t>
  </si>
  <si>
    <t>TUBO, PVC, SOLDÁVEL, DN 32MM, INSTALADO EM PRUMADA DE ÁGUA - FORNECIMENTO E INSTALAÇÃO</t>
  </si>
  <si>
    <t>37949 I.</t>
  </si>
  <si>
    <t>JOELHO PVC, SOLDAVEL, PB, 90 GRAUS, DN 40 MM, PARA ESGOTO PREDIAL</t>
  </si>
  <si>
    <t>CUBA DE EMBUTIR RETANGULAR DE AÇO INOXIDÁVEL, 46 X 30 X 12 CM - FORNECIMENTO E INSTALAÇÃO</t>
  </si>
  <si>
    <t>TÊ DE REDUÇÃO, PVC, SOLDÁVEL, DN 32MM X 25MM, INSTALADO EM RAMAL OU SUB-RAMAL DE ÁGUA - FORNECIMENTO E INSTALAÇÃO</t>
  </si>
  <si>
    <t>8.0</t>
  </si>
  <si>
    <t>8.1</t>
  </si>
  <si>
    <t>8.1.1</t>
  </si>
  <si>
    <t>8.1.2</t>
  </si>
  <si>
    <t>8.2</t>
  </si>
  <si>
    <t>8.2.1</t>
  </si>
  <si>
    <t>8.3</t>
  </si>
  <si>
    <t>8.3.1</t>
  </si>
  <si>
    <t>8.3.2</t>
  </si>
  <si>
    <t>10.1.2</t>
  </si>
  <si>
    <t>10.1.3</t>
  </si>
  <si>
    <t>10.2.4</t>
  </si>
  <si>
    <t>10.2.5</t>
  </si>
  <si>
    <t>11.1.1.1</t>
  </si>
  <si>
    <t>11.1.1.2</t>
  </si>
  <si>
    <t>11.1.1.3</t>
  </si>
  <si>
    <t>11.1.1.4</t>
  </si>
  <si>
    <t>11.1.1.5</t>
  </si>
  <si>
    <t>11.1.1.6</t>
  </si>
  <si>
    <t>11.1.2</t>
  </si>
  <si>
    <t>11.1.2.1</t>
  </si>
  <si>
    <t>11.1.2.1.1</t>
  </si>
  <si>
    <t>11.1.2.1.2</t>
  </si>
  <si>
    <t>11.1.2.2</t>
  </si>
  <si>
    <t>11.1.2.2.1</t>
  </si>
  <si>
    <t>11.1.2.2.2</t>
  </si>
  <si>
    <t>11.1.3</t>
  </si>
  <si>
    <t>11.1.3.1</t>
  </si>
  <si>
    <t>11.1.3.2</t>
  </si>
  <si>
    <t>11.1.3.3</t>
  </si>
  <si>
    <t>11.1.3.4</t>
  </si>
  <si>
    <t>11.1.3.5</t>
  </si>
  <si>
    <t>11.1.3.6</t>
  </si>
  <si>
    <t>11.1.3.8</t>
  </si>
  <si>
    <t>11.1.3.9</t>
  </si>
  <si>
    <t>11.1.3.10</t>
  </si>
  <si>
    <t>11.1.3.11</t>
  </si>
  <si>
    <t>11.1.3.12</t>
  </si>
  <si>
    <t>11.1.3.13</t>
  </si>
  <si>
    <t>11.1.3.14</t>
  </si>
  <si>
    <t>11.1.3.15</t>
  </si>
  <si>
    <t>11.1.3.16</t>
  </si>
  <si>
    <t>11.1.3.17</t>
  </si>
  <si>
    <t>11.1.3.18</t>
  </si>
  <si>
    <t>11.1.3.19</t>
  </si>
  <si>
    <t>11.1.3.20</t>
  </si>
  <si>
    <t>11.1.3.21</t>
  </si>
  <si>
    <t>11.1.3.22</t>
  </si>
  <si>
    <t>11.1.3.23</t>
  </si>
  <si>
    <t>11.1.3.24</t>
  </si>
  <si>
    <t>11.1.3.25</t>
  </si>
  <si>
    <t>11.2.5</t>
  </si>
  <si>
    <t>11.2.6</t>
  </si>
  <si>
    <t>11.2.7</t>
  </si>
  <si>
    <t>11.2.10</t>
  </si>
  <si>
    <t>11.2.11</t>
  </si>
  <si>
    <t>11.2.12</t>
  </si>
  <si>
    <t>11.2.13</t>
  </si>
  <si>
    <t>11.2.15</t>
  </si>
  <si>
    <r>
      <t xml:space="preserve">Endereço: </t>
    </r>
    <r>
      <rPr>
        <sz val="12"/>
        <rFont val="Calibri Light"/>
        <family val="2"/>
      </rPr>
      <t>LINHA JUVÊNCIO</t>
    </r>
  </si>
  <si>
    <r>
      <t xml:space="preserve">Área Ampliada: </t>
    </r>
    <r>
      <rPr>
        <sz val="12"/>
        <rFont val="Calibri Light"/>
        <family val="2"/>
      </rPr>
      <t>177,40 m²</t>
    </r>
  </si>
  <si>
    <r>
      <t xml:space="preserve">Município: </t>
    </r>
    <r>
      <rPr>
        <sz val="12"/>
        <rFont val="Calibri Light"/>
        <family val="2"/>
      </rPr>
      <t>SAUDADES - SC</t>
    </r>
  </si>
  <si>
    <t>Todas as alvenarias</t>
  </si>
  <si>
    <t>Vergas e contra-vergas</t>
  </si>
  <si>
    <t>Verga pré-moldada</t>
  </si>
  <si>
    <t>Contraverga pré-moldada-inclusive guichês</t>
  </si>
  <si>
    <t>Revestimento paredes internas</t>
  </si>
  <si>
    <t>Revestimento paredes externas</t>
  </si>
  <si>
    <t>Chapisco aplicado em alvenaria com vãos e estruturas de concreto de fachada, argamaça com traço 1:3</t>
  </si>
  <si>
    <t>Massa única para recebimento de pintura,  em argamassa traço 1:2:8, em faces externas de paredes</t>
  </si>
  <si>
    <t>REVESTIMENTO DAS PAREDES</t>
  </si>
  <si>
    <t>SUPORTE MÃO FRANCESA EM AÇO, ABAS IGUAIS 30 CM, CAPACIDADE MINIMA 60 KG, BRANCO - FORNECIMENTO E INSTALAÇÃO</t>
  </si>
  <si>
    <t>KIT DE PORTA DE MADEIRA PARA PINTURA, SEMI-OCA (LEVE OU MÉDIA), PADRÃO MÉDIO, 100X210CM, ESPESSURA DE 3,5CM, ITENS INCLUSOS: DOBRADIÇAS, MONTAGEM E INSTALAÇÃO DO BATENTE, FECHADURA COM EXECUÇÃO DO FURO - FORNECIMENTO E INSTALAÇÃO</t>
  </si>
  <si>
    <t>Telhamento com trelha ondulada fibrocimento E = 6 MM, com recobrimento lateral de 1/4 de onda, com telhado até 2 duas águas, inclusive içamento</t>
  </si>
  <si>
    <t>Saudades (SC), abril de 2020.</t>
  </si>
  <si>
    <t>ALVENARIA / VERGAS E CONTRA VERGAS / DIVISÓRIAS DOS SANITÁRIOS</t>
  </si>
  <si>
    <t>13360 I.</t>
  </si>
  <si>
    <t>2415 I.</t>
  </si>
  <si>
    <t>11519 I.</t>
  </si>
  <si>
    <t>MACANETA ALAVANCA, RETA OU CURVA, MACICA, CROMADA, COMPRIMENTO DE 10 A 16 CM, ACABAMENTO PADRAO MEDIO - SOMENTE MACANETAS</t>
  </si>
  <si>
    <t>DIVISORIA CEGA (N1) - PAINEL MSO/COMEIA E=35MM - PERFIS SIMPLES ACO GALV PINTADO- COLOCADA</t>
  </si>
  <si>
    <t>DIVISORIA CEGA (N1) - PAINEL MSO/COMEIA E=35MM - PERFIS SIMPLES ALUMINIO ANOD NAT- COLOCADA</t>
  </si>
  <si>
    <t>Divisórias leves para fechamento dos boxes dos sanitários e das portas</t>
  </si>
  <si>
    <t>FOSSA SEPTICA, SEM FILTRO, PARA 8 A 14 CONTRIBUINTES, CILINDRICA, COM TAMPA, EM POLIETILENO DE ALTA DENSIDADE (PEAD), CAPACIDADE APROXIMADA DE 3000 LITROS</t>
  </si>
  <si>
    <t>COMPOSIÇÃO</t>
  </si>
  <si>
    <t>Vaso sanitário sifonado com caixa acoplada, em louça branca - fornecimento e instalação</t>
  </si>
  <si>
    <t>MICTÓRIO SIFONADO LOUÇA BRANCA PADRÃO MÉDIO FORNECIMENTO E INSTALAÇÃO</t>
  </si>
  <si>
    <t>CUBA DE EMBUTIR OVAL EM LOUÇA BRANCA, 35 X 50CM OU EQUIVALENTE - FORNECIMENTO E INSTALAÇÃO</t>
  </si>
  <si>
    <t>HIDRÔMETRO DN 20 (½), 1,5 M³/H FORNECIMENTO E INSTALAÇÃO.</t>
  </si>
  <si>
    <r>
      <t xml:space="preserve">Nome da Obra: </t>
    </r>
    <r>
      <rPr>
        <sz val="12"/>
        <rFont val="Calibri Light"/>
        <family val="2"/>
      </rPr>
      <t>AMPLIAÇÃO E REFORMA DO GINÁSIO DE ESPORTES DA LINHA JUVÊNCIO</t>
    </r>
  </si>
  <si>
    <t>CAIXA D'AGUA FIBRA DE VIDRO PARA 7500 LITROS, COM TAMPA</t>
  </si>
  <si>
    <t>7116 I.</t>
  </si>
  <si>
    <t>TE PVC SOLDAVEL, BBB, 90 GRAUS, DN 40 MM, PARA ESGOTO SECUNDARIO PREDIAL</t>
  </si>
  <si>
    <t>20144 I.</t>
  </si>
  <si>
    <t>JUNCAO SIMPLES, PVC SERIE R, DN 100 X 100 MM, PARA ESGOTO PREDIAL</t>
  </si>
  <si>
    <t>RALO SECO, PVC, DN 100 X 40 MM, JUNTA SOLDÁVEL, FORNECIDO E INSTALADO EM RAMAL DE DESCARGA OU EM RAMAL DE ESGOTO SANITÁRIO.</t>
  </si>
  <si>
    <t>Demolição de alvenaria de bloco furado, de forma manual, sem reaproveitamento</t>
  </si>
  <si>
    <t>DEMOLIÇÕES</t>
  </si>
  <si>
    <t>REMOÇÃO DE LOUÇAS, DE FORMA MANUAL, SEM REAPROVEITAMENTO</t>
  </si>
  <si>
    <t>Espelho cristal, espessura 4mm, com parafusos de fixação</t>
  </si>
  <si>
    <t>Espelhos</t>
  </si>
  <si>
    <t>2.1</t>
  </si>
  <si>
    <t>2.2</t>
  </si>
  <si>
    <t>4.1</t>
  </si>
  <si>
    <t>4.1.1</t>
  </si>
  <si>
    <t>5.2</t>
  </si>
  <si>
    <t>5.2.1</t>
  </si>
  <si>
    <t>5.2.2</t>
  </si>
  <si>
    <t>Liso na cozinha</t>
  </si>
  <si>
    <t>GRANITOS PARA BANCADAS / SUPORTE</t>
  </si>
  <si>
    <t>Granito</t>
  </si>
  <si>
    <t>Suportes</t>
  </si>
  <si>
    <t>ALVENARIA EM TIJOLO CERAMICO MACICO 5X10X20CM 1 VEZ (ESPESSURA 20CM), ASSENTADO COM ARGAMASSA TRACO 1:2:8 (CIMENTO, CAL E AREIA)</t>
  </si>
  <si>
    <t>VERNIZ SINTETICO BRILHANTE, 2 DEMAOS</t>
  </si>
  <si>
    <t>6.2.3</t>
  </si>
  <si>
    <t>DEMOLIÇÃO DE REVESTIMENTO CERÂMICO, DE FORMA MANUAL, SEM REAPROVEITAMENTO</t>
  </si>
  <si>
    <t>5.3</t>
  </si>
  <si>
    <t>5.3.1</t>
  </si>
  <si>
    <t>5.3.2</t>
  </si>
  <si>
    <t>5.3.3</t>
  </si>
  <si>
    <t>5.3.4</t>
  </si>
  <si>
    <t>6.1.2</t>
  </si>
  <si>
    <t>6.1.3</t>
  </si>
  <si>
    <t>6.1.4</t>
  </si>
  <si>
    <t>6.1.5</t>
  </si>
  <si>
    <t>6.1.6</t>
  </si>
  <si>
    <t>6.2.4</t>
  </si>
  <si>
    <t>8.3.3</t>
  </si>
  <si>
    <t>8.3.4</t>
  </si>
  <si>
    <t>8.3.5</t>
  </si>
  <si>
    <t>8.3.6</t>
  </si>
  <si>
    <t>8.4</t>
  </si>
  <si>
    <t>8.4.1</t>
  </si>
  <si>
    <t>8.4.2</t>
  </si>
  <si>
    <t>11.1.3.7</t>
  </si>
  <si>
    <t>11.2.3</t>
  </si>
  <si>
    <t>11.2.8</t>
  </si>
  <si>
    <t>11.2.9</t>
  </si>
  <si>
    <t>11.2.14</t>
  </si>
  <si>
    <t>14.0</t>
  </si>
  <si>
    <t>14.1</t>
  </si>
  <si>
    <r>
      <rPr>
        <b/>
        <sz val="12"/>
        <rFont val="Calibri Light"/>
        <family val="2"/>
      </rPr>
      <t>8.3.1</t>
    </r>
    <r>
      <rPr>
        <sz val="12"/>
        <rFont val="Calibri Light"/>
        <family val="2"/>
      </rPr>
      <t xml:space="preserve"> - Item feita cotação com base nos valores do SINAP para portas de madeira</t>
    </r>
  </si>
  <si>
    <t>10851 I.</t>
  </si>
  <si>
    <r>
      <t xml:space="preserve">PLACA DE ACRILICO TRANSPARENTE ADESIVADA PARA SINALIZACAO DE PORTAS, BORDA POLIDA, DE *25 X 8*, E = 6 MM (NAO INCLUI ACESSORIOS PARA FIXACAO) </t>
    </r>
    <r>
      <rPr>
        <b/>
        <sz val="12"/>
        <rFont val="Calibri Light"/>
        <family val="2"/>
      </rPr>
      <t>(ver figura 46 do item 5.3.5.3)</t>
    </r>
  </si>
  <si>
    <t>Ver tamanho da caixa no projeto, deverá ser seguido aquelas medidas.</t>
  </si>
  <si>
    <t>SUMIDOURO RETANGULAR COM PEDRA BRITA, PEDRA RACHÃO E LAJE DE CONCRETO  4,50M X 3,00M X 1,70M - V:22,95m³</t>
  </si>
  <si>
    <t>ALVENARIA DE VEDAÇÃO DE BLOCOS CERÂMICOS FURADOS NA VERTICAL DE 14X19X39CM (ESPESSURA 14CM) DE PAREDES COM ÁREA LÍQUIDA MAIOR OU IGUAL A 6M² COM VÃOS E ARGAMASSA DE ASSENTAMENTO COM PREPARO EM BETONEIRA</t>
  </si>
  <si>
    <t>REVESTIMENTO CERÂMICO PARA PAREDES INTERNAS COM PLACAS TIPO ESMALTADA PADRÃO POPULAR DE DIMENSÕES 20X20 CM, ARGAMASSA TIPO AC I, APLICADAS E M AMBIENTES DE ÁREA MENOR QUE 5 M2 NA ALTURA INTEIRA DAS PAREDES</t>
  </si>
  <si>
    <t>11692 I.</t>
  </si>
  <si>
    <t>BANCADA/ BANCA EM MARMORE, POLIDO, BRANCO COMUM, E= *3* CM</t>
  </si>
  <si>
    <t>KIT DE PORTA DE MADEIRA PARA PINTURA, SEMI-OCA (LEVE OU MÉDIA), PADRÃO POPULAR, 80X210CM, ESPESSURA DE 3,5CM, ITENS INCLUSOS: DOBRADIÇAS, MONTAGEM E INSTALAÇÃO DO BATENTE, FECHADURA COM EXECUÇÃO DO FURO - FORNECIMENTO E INSTALAÇÃO.</t>
  </si>
  <si>
    <t>39362 I.</t>
  </si>
  <si>
    <t xml:space="preserve">BDI (%): </t>
  </si>
  <si>
    <t>TOTAL GERAL DA OBRA ............................................................................................................................................................................. R$</t>
  </si>
  <si>
    <t>O BDI considerado foi de 21%.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</si>
</sst>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#,##0.000"/>
    <numFmt numFmtId="191" formatCode="#,##0.0000"/>
    <numFmt numFmtId="192" formatCode="0.00;[Red]0.00"/>
    <numFmt numFmtId="193" formatCode="#,##0.00;[Red]#,##0.00"/>
    <numFmt numFmtId="194" formatCode="0.0"/>
    <numFmt numFmtId="195" formatCode="0.000"/>
    <numFmt numFmtId="196" formatCode="_-[$R$-416]\ * #,##0.00_-;\-[$R$-416]\ * #,##0.00_-;_-[$R$-416]\ * &quot;-&quot;??_-;_-@_-"/>
    <numFmt numFmtId="197" formatCode="[$-416]dddd\,\ d&quot; de &quot;mmmm&quot; de &quot;yyyy"/>
    <numFmt numFmtId="198" formatCode="&quot;R$&quot;\ #,##0.00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  <numFmt numFmtId="203" formatCode="0.0000"/>
    <numFmt numFmtId="204" formatCode="0.0;[Red]0.0"/>
    <numFmt numFmtId="205" formatCode="0.000;[Red]0.000"/>
    <numFmt numFmtId="206" formatCode="_(* #,##0.000_);_(* \(#,##0.000\);_(* &quot;-&quot;??_);_(@_)"/>
    <numFmt numFmtId="207" formatCode="_(* #,##0.0000_);_(* \(#,##0.0000\);_(* &quot;-&quot;??_);_(@_)"/>
    <numFmt numFmtId="208" formatCode="_(* #,##0.0_);_(* \(#,##0.0\);_(* &quot;-&quot;??_);_(@_)"/>
    <numFmt numFmtId="209" formatCode="0.000%"/>
    <numFmt numFmtId="210" formatCode="0.0%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u val="single"/>
      <sz val="12"/>
      <name val="Calibri Light"/>
      <family val="2"/>
    </font>
    <font>
      <b/>
      <u val="single"/>
      <sz val="12"/>
      <name val="Calibri Light"/>
      <family val="2"/>
    </font>
    <font>
      <b/>
      <sz val="12"/>
      <color indexed="56"/>
      <name val="Calibri Light"/>
      <family val="2"/>
    </font>
    <font>
      <b/>
      <sz val="12"/>
      <color indexed="10"/>
      <name val="Calibri Light"/>
      <family val="2"/>
    </font>
    <font>
      <b/>
      <i/>
      <u val="single"/>
      <sz val="12"/>
      <name val="Calibri Light"/>
      <family val="2"/>
    </font>
    <font>
      <b/>
      <sz val="12"/>
      <color indexed="17"/>
      <name val="Calibri Light"/>
      <family val="2"/>
    </font>
    <font>
      <sz val="12"/>
      <color indexed="56"/>
      <name val="Calibri Light"/>
      <family val="2"/>
    </font>
    <font>
      <b/>
      <u val="single"/>
      <sz val="12"/>
      <color indexed="56"/>
      <name val="Calibri Light"/>
      <family val="2"/>
    </font>
    <font>
      <sz val="12"/>
      <color indexed="10"/>
      <name val="Calibri Light"/>
      <family val="2"/>
    </font>
    <font>
      <i/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 Light"/>
      <family val="2"/>
    </font>
    <font>
      <sz val="12"/>
      <color rgb="FFFF0000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CCBD"/>
        <bgColor indexed="64"/>
      </patternFill>
    </fill>
    <fill>
      <patternFill patternType="solid">
        <fgColor rgb="FFDFD1B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19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10" fontId="6" fillId="0" borderId="12" xfId="0" applyNumberFormat="1" applyFont="1" applyBorder="1" applyAlignment="1">
      <alignment/>
    </xf>
    <xf numFmtId="192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10" fontId="5" fillId="0" borderId="14" xfId="0" applyNumberFormat="1" applyFont="1" applyBorder="1" applyAlignment="1">
      <alignment/>
    </xf>
    <xf numFmtId="192" fontId="5" fillId="0" borderId="15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10" fontId="5" fillId="33" borderId="16" xfId="0" applyNumberFormat="1" applyFont="1" applyFill="1" applyBorder="1" applyAlignment="1">
      <alignment horizontal="center"/>
    </xf>
    <xf numFmtId="192" fontId="5" fillId="33" borderId="16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10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4" fontId="6" fillId="0" borderId="20" xfId="0" applyNumberFormat="1" applyFont="1" applyBorder="1" applyAlignment="1">
      <alignment/>
    </xf>
    <xf numFmtId="0" fontId="5" fillId="0" borderId="2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6" fillId="0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10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10" fontId="6" fillId="0" borderId="0" xfId="0" applyNumberFormat="1" applyFont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4" fontId="5" fillId="0" borderId="22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10" fontId="6" fillId="0" borderId="24" xfId="0" applyNumberFormat="1" applyFont="1" applyFill="1" applyBorder="1" applyAlignment="1">
      <alignment/>
    </xf>
    <xf numFmtId="192" fontId="6" fillId="0" borderId="24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left"/>
    </xf>
    <xf numFmtId="10" fontId="5" fillId="0" borderId="1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92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0" fontId="6" fillId="0" borderId="0" xfId="0" applyNumberFormat="1" applyFont="1" applyFill="1" applyAlignment="1">
      <alignment horizontal="right" vertical="center"/>
    </xf>
    <xf numFmtId="0" fontId="6" fillId="0" borderId="2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10" fontId="6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/>
    </xf>
    <xf numFmtId="0" fontId="6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0" xfId="0" applyFont="1" applyFill="1" applyAlignment="1">
      <alignment/>
    </xf>
    <xf numFmtId="4" fontId="8" fillId="0" borderId="22" xfId="0" applyNumberFormat="1" applyFont="1" applyBorder="1" applyAlignment="1">
      <alignment horizontal="right"/>
    </xf>
    <xf numFmtId="0" fontId="5" fillId="0" borderId="24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25" xfId="0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10" fontId="6" fillId="0" borderId="0" xfId="0" applyNumberFormat="1" applyFont="1" applyFill="1" applyAlignment="1">
      <alignment/>
    </xf>
    <xf numFmtId="4" fontId="5" fillId="34" borderId="1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4" fontId="8" fillId="0" borderId="2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4" fontId="8" fillId="0" borderId="20" xfId="0" applyNumberFormat="1" applyFont="1" applyBorder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horizontal="left" vertical="center"/>
    </xf>
    <xf numFmtId="10" fontId="6" fillId="0" borderId="24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177" fontId="6" fillId="0" borderId="0" xfId="63" applyFont="1" applyFill="1" applyBorder="1" applyAlignment="1">
      <alignment horizontal="left"/>
    </xf>
    <xf numFmtId="177" fontId="6" fillId="0" borderId="24" xfId="63" applyFont="1" applyFill="1" applyBorder="1" applyAlignment="1">
      <alignment horizontal="left"/>
    </xf>
    <xf numFmtId="192" fontId="6" fillId="0" borderId="0" xfId="0" applyNumberFormat="1" applyFont="1" applyFill="1" applyAlignment="1">
      <alignment/>
    </xf>
    <xf numFmtId="192" fontId="6" fillId="0" borderId="24" xfId="0" applyNumberFormat="1" applyFont="1" applyFill="1" applyBorder="1" applyAlignment="1">
      <alignment horizontal="left"/>
    </xf>
    <xf numFmtId="192" fontId="6" fillId="0" borderId="24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4" fontId="6" fillId="35" borderId="17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92" fontId="6" fillId="0" borderId="19" xfId="0" applyNumberFormat="1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4" fontId="56" fillId="33" borderId="19" xfId="0" applyNumberFormat="1" applyFont="1" applyFill="1" applyBorder="1" applyAlignment="1">
      <alignment/>
    </xf>
    <xf numFmtId="10" fontId="56" fillId="33" borderId="19" xfId="0" applyNumberFormat="1" applyFont="1" applyFill="1" applyBorder="1" applyAlignment="1">
      <alignment horizontal="right"/>
    </xf>
    <xf numFmtId="192" fontId="57" fillId="33" borderId="19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11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10" fontId="5" fillId="35" borderId="19" xfId="0" applyNumberFormat="1" applyFont="1" applyFill="1" applyBorder="1" applyAlignment="1">
      <alignment/>
    </xf>
    <xf numFmtId="192" fontId="5" fillId="35" borderId="1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9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10" fontId="35" fillId="0" borderId="0" xfId="0" applyNumberFormat="1" applyFont="1" applyAlignment="1">
      <alignment horizontal="right"/>
    </xf>
    <xf numFmtId="4" fontId="35" fillId="0" borderId="0" xfId="0" applyNumberFormat="1" applyFont="1" applyAlignment="1">
      <alignment/>
    </xf>
    <xf numFmtId="10" fontId="35" fillId="0" borderId="0" xfId="0" applyNumberFormat="1" applyFont="1" applyAlignment="1">
      <alignment horizontal="right" vertical="center"/>
    </xf>
    <xf numFmtId="4" fontId="35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35" fillId="0" borderId="0" xfId="0" applyFont="1" applyFill="1" applyAlignment="1">
      <alignment horizontal="left"/>
    </xf>
    <xf numFmtId="192" fontId="35" fillId="0" borderId="0" xfId="0" applyNumberFormat="1" applyFont="1" applyFill="1" applyAlignment="1">
      <alignment horizontal="left"/>
    </xf>
    <xf numFmtId="4" fontId="35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/>
    </xf>
    <xf numFmtId="2" fontId="6" fillId="0" borderId="28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2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/>
    </xf>
    <xf numFmtId="4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2" fontId="6" fillId="0" borderId="28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4" fontId="36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35" fillId="0" borderId="28" xfId="0" applyFont="1" applyFill="1" applyBorder="1" applyAlignment="1">
      <alignment horizontal="left" vertical="center"/>
    </xf>
    <xf numFmtId="4" fontId="35" fillId="0" borderId="0" xfId="0" applyNumberFormat="1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horizontal="left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92" fontId="6" fillId="0" borderId="28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6" fillId="0" borderId="28" xfId="0" applyNumberFormat="1" applyFont="1" applyFill="1" applyBorder="1" applyAlignment="1">
      <alignment horizontal="left"/>
    </xf>
    <xf numFmtId="4" fontId="6" fillId="0" borderId="28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/>
    </xf>
    <xf numFmtId="192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192" fontId="6" fillId="0" borderId="28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192" fontId="6" fillId="0" borderId="24" xfId="0" applyNumberFormat="1" applyFont="1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13"/>
  <sheetViews>
    <sheetView tabSelected="1" zoomScalePageLayoutView="0" workbookViewId="0" topLeftCell="A144">
      <selection activeCell="J177" sqref="J177"/>
    </sheetView>
  </sheetViews>
  <sheetFormatPr defaultColWidth="9.140625" defaultRowHeight="12.75"/>
  <cols>
    <col min="1" max="1" width="9.140625" style="129" customWidth="1"/>
    <col min="2" max="2" width="11.57421875" style="129" customWidth="1"/>
    <col min="3" max="3" width="16.7109375" style="129" customWidth="1"/>
    <col min="4" max="4" width="14.140625" style="129" customWidth="1"/>
    <col min="5" max="5" width="107.57421875" style="129" customWidth="1"/>
    <col min="6" max="6" width="12.00390625" style="70" customWidth="1"/>
    <col min="7" max="7" width="10.7109375" style="25" customWidth="1"/>
    <col min="8" max="8" width="16.140625" style="26" customWidth="1"/>
    <col min="9" max="9" width="15.7109375" style="14" customWidth="1"/>
    <col min="10" max="10" width="19.57421875" style="70" customWidth="1"/>
    <col min="11" max="11" width="9.140625" style="129" customWidth="1"/>
    <col min="12" max="12" width="17.140625" style="129" bestFit="1" customWidth="1"/>
    <col min="13" max="16384" width="9.140625" style="129" customWidth="1"/>
  </cols>
  <sheetData>
    <row r="1" spans="1:10" ht="16.5" thickBot="1">
      <c r="A1" s="129" t="s">
        <v>157</v>
      </c>
      <c r="B1" s="148"/>
      <c r="C1" s="149"/>
      <c r="D1" s="149"/>
      <c r="E1" s="150" t="s">
        <v>12</v>
      </c>
      <c r="F1" s="151"/>
      <c r="G1" s="152"/>
      <c r="H1" s="153"/>
      <c r="I1" s="152"/>
      <c r="J1" s="116"/>
    </row>
    <row r="2" spans="2:10" ht="16.5" thickBot="1">
      <c r="B2" s="154"/>
      <c r="C2" s="99"/>
      <c r="D2" s="99"/>
      <c r="E2" s="155"/>
      <c r="F2" s="155"/>
      <c r="G2" s="60"/>
      <c r="H2" s="156"/>
      <c r="I2" s="157"/>
      <c r="J2" s="117"/>
    </row>
    <row r="3" spans="2:10" ht="15.75">
      <c r="B3" s="63" t="s">
        <v>190</v>
      </c>
      <c r="C3" s="101"/>
      <c r="D3" s="101"/>
      <c r="E3" s="65"/>
      <c r="F3" s="1"/>
      <c r="G3" s="2"/>
      <c r="H3" s="3"/>
      <c r="I3" s="4"/>
      <c r="J3" s="5" t="s">
        <v>158</v>
      </c>
    </row>
    <row r="4" spans="2:10" ht="15.75">
      <c r="B4" s="185" t="s">
        <v>307</v>
      </c>
      <c r="C4" s="172"/>
      <c r="D4" s="172"/>
      <c r="E4" s="172"/>
      <c r="F4" s="6"/>
      <c r="G4" s="7"/>
      <c r="H4" s="8"/>
      <c r="I4" s="9"/>
      <c r="J4" s="10"/>
    </row>
    <row r="5" spans="2:10" ht="16.5" thickBot="1">
      <c r="B5" s="185" t="s">
        <v>278</v>
      </c>
      <c r="C5" s="172"/>
      <c r="D5" s="172"/>
      <c r="E5" s="172"/>
      <c r="F5" s="6"/>
      <c r="G5" s="7"/>
      <c r="H5" s="8"/>
      <c r="I5" s="9"/>
      <c r="J5" s="10"/>
    </row>
    <row r="6" spans="2:11" ht="16.5" thickBot="1">
      <c r="B6" s="185" t="s">
        <v>277</v>
      </c>
      <c r="C6" s="172"/>
      <c r="D6" s="172"/>
      <c r="E6" s="173"/>
      <c r="F6" s="6"/>
      <c r="G6" s="7"/>
      <c r="H6" s="8"/>
      <c r="I6" s="9"/>
      <c r="J6" s="10"/>
      <c r="K6" s="213"/>
    </row>
    <row r="7" spans="2:10" ht="16.5" thickBot="1">
      <c r="B7" s="185" t="s">
        <v>279</v>
      </c>
      <c r="C7" s="172"/>
      <c r="D7" s="172"/>
      <c r="E7" s="173"/>
      <c r="F7" s="11" t="s">
        <v>370</v>
      </c>
      <c r="G7" s="12">
        <v>0.21</v>
      </c>
      <c r="H7" s="13"/>
      <c r="J7" s="10"/>
    </row>
    <row r="8" spans="2:10" ht="16.5" thickBot="1">
      <c r="B8" s="15" t="s">
        <v>2</v>
      </c>
      <c r="C8" s="15" t="s">
        <v>13</v>
      </c>
      <c r="D8" s="15" t="s">
        <v>15</v>
      </c>
      <c r="E8" s="15" t="s">
        <v>3</v>
      </c>
      <c r="F8" s="16" t="s">
        <v>8</v>
      </c>
      <c r="G8" s="17" t="s">
        <v>9</v>
      </c>
      <c r="H8" s="18" t="s">
        <v>6</v>
      </c>
      <c r="I8" s="19" t="s">
        <v>10</v>
      </c>
      <c r="J8" s="20" t="s">
        <v>11</v>
      </c>
    </row>
    <row r="9" spans="2:10" ht="16.5" thickBot="1">
      <c r="B9" s="21"/>
      <c r="C9" s="22"/>
      <c r="D9" s="22"/>
      <c r="E9" s="23" t="s">
        <v>116</v>
      </c>
      <c r="F9" s="24"/>
      <c r="J9" s="27"/>
    </row>
    <row r="10" spans="2:10" ht="15.75">
      <c r="B10" s="28" t="s">
        <v>4</v>
      </c>
      <c r="C10" s="29"/>
      <c r="D10" s="29"/>
      <c r="E10" s="30" t="s">
        <v>100</v>
      </c>
      <c r="F10" s="31" t="s">
        <v>1</v>
      </c>
      <c r="G10" s="32" t="s">
        <v>1</v>
      </c>
      <c r="H10" s="33" t="s">
        <v>1</v>
      </c>
      <c r="I10" s="14" t="s">
        <v>1</v>
      </c>
      <c r="J10" s="34"/>
    </row>
    <row r="11" spans="2:10" ht="15.75">
      <c r="B11" s="28" t="s">
        <v>7</v>
      </c>
      <c r="C11" s="29"/>
      <c r="D11" s="29"/>
      <c r="E11" s="30" t="s">
        <v>167</v>
      </c>
      <c r="F11" s="31"/>
      <c r="G11" s="32"/>
      <c r="H11" s="33"/>
      <c r="J11" s="34"/>
    </row>
    <row r="12" spans="2:10" ht="15.75">
      <c r="B12" s="35" t="s">
        <v>168</v>
      </c>
      <c r="C12" s="36" t="s">
        <v>16</v>
      </c>
      <c r="D12" s="186">
        <v>325.54</v>
      </c>
      <c r="E12" s="99" t="s">
        <v>99</v>
      </c>
      <c r="F12" s="42">
        <v>2.88</v>
      </c>
      <c r="G12" s="37" t="s">
        <v>17</v>
      </c>
      <c r="H12" s="38">
        <f>SUM(D12*(1+$G$7))</f>
        <v>393.9</v>
      </c>
      <c r="I12" s="39">
        <f>SUM(F12*H12)</f>
        <v>1134.43</v>
      </c>
      <c r="J12" s="40"/>
    </row>
    <row r="13" spans="2:10" ht="15.75">
      <c r="B13" s="28" t="s">
        <v>109</v>
      </c>
      <c r="C13" s="36"/>
      <c r="D13" s="41"/>
      <c r="E13" s="30" t="s">
        <v>189</v>
      </c>
      <c r="F13" s="42"/>
      <c r="G13" s="37"/>
      <c r="H13" s="38"/>
      <c r="I13" s="39"/>
      <c r="J13" s="40"/>
    </row>
    <row r="14" spans="2:10" ht="15.75">
      <c r="B14" s="43" t="s">
        <v>191</v>
      </c>
      <c r="C14" s="44" t="s">
        <v>173</v>
      </c>
      <c r="D14" s="187">
        <v>0.44</v>
      </c>
      <c r="E14" s="36" t="s">
        <v>174</v>
      </c>
      <c r="F14" s="50">
        <v>177.4</v>
      </c>
      <c r="G14" s="45" t="s">
        <v>101</v>
      </c>
      <c r="H14" s="38">
        <f aca="true" t="shared" si="0" ref="H14:H76">SUM(D14*(1+$G$7))</f>
        <v>0.53</v>
      </c>
      <c r="I14" s="39">
        <f>SUM(F14*H14)</f>
        <v>94.02</v>
      </c>
      <c r="J14" s="40"/>
    </row>
    <row r="15" spans="2:10" ht="16.5" thickBot="1">
      <c r="B15" s="43" t="s">
        <v>166</v>
      </c>
      <c r="C15" s="184" t="s">
        <v>172</v>
      </c>
      <c r="D15" s="41">
        <v>4.68</v>
      </c>
      <c r="E15" s="188" t="s">
        <v>171</v>
      </c>
      <c r="F15" s="50">
        <v>177.4</v>
      </c>
      <c r="G15" s="47" t="s">
        <v>101</v>
      </c>
      <c r="H15" s="38">
        <f t="shared" si="0"/>
        <v>5.66</v>
      </c>
      <c r="I15" s="39">
        <f>SUM(F15*H15)</f>
        <v>1004.08</v>
      </c>
      <c r="J15" s="40"/>
    </row>
    <row r="16" spans="1:10" ht="16.5" thickBot="1">
      <c r="A16" s="130"/>
      <c r="B16" s="52"/>
      <c r="C16" s="53"/>
      <c r="D16" s="53"/>
      <c r="E16" s="54" t="s">
        <v>48</v>
      </c>
      <c r="F16" s="55"/>
      <c r="G16" s="56"/>
      <c r="H16" s="214"/>
      <c r="I16" s="58"/>
      <c r="J16" s="59">
        <f>SUM(I12:I15)</f>
        <v>2232.53</v>
      </c>
    </row>
    <row r="17" spans="1:10" ht="15.75">
      <c r="A17" s="130"/>
      <c r="B17" s="28" t="s">
        <v>110</v>
      </c>
      <c r="C17" s="36"/>
      <c r="D17" s="36"/>
      <c r="E17" s="30" t="s">
        <v>315</v>
      </c>
      <c r="F17" s="39"/>
      <c r="G17" s="60"/>
      <c r="H17" s="38"/>
      <c r="J17" s="40"/>
    </row>
    <row r="18" spans="1:10" ht="15.75">
      <c r="A18" s="130"/>
      <c r="B18" s="35" t="s">
        <v>319</v>
      </c>
      <c r="C18" s="180">
        <v>97622</v>
      </c>
      <c r="D18" s="189">
        <v>39.81</v>
      </c>
      <c r="E18" s="190" t="s">
        <v>314</v>
      </c>
      <c r="F18" s="182">
        <v>17.65</v>
      </c>
      <c r="G18" s="175" t="s">
        <v>101</v>
      </c>
      <c r="H18" s="38">
        <f t="shared" si="0"/>
        <v>48.17</v>
      </c>
      <c r="I18" s="39">
        <f>SUM(F18*H18)</f>
        <v>850.2</v>
      </c>
      <c r="J18" s="40"/>
    </row>
    <row r="19" spans="1:10" ht="15.75">
      <c r="A19" s="130"/>
      <c r="B19" s="35" t="s">
        <v>320</v>
      </c>
      <c r="C19" s="36">
        <v>97663</v>
      </c>
      <c r="D19" s="189">
        <v>8.79</v>
      </c>
      <c r="E19" s="190" t="s">
        <v>316</v>
      </c>
      <c r="F19" s="182">
        <v>10</v>
      </c>
      <c r="G19" s="175" t="s">
        <v>5</v>
      </c>
      <c r="H19" s="38">
        <f t="shared" si="0"/>
        <v>10.64</v>
      </c>
      <c r="I19" s="39">
        <f>SUM(F19*H19)</f>
        <v>106.4</v>
      </c>
      <c r="J19" s="40"/>
    </row>
    <row r="20" spans="1:10" ht="16.5" thickBot="1">
      <c r="A20" s="130"/>
      <c r="B20" s="35"/>
      <c r="C20" s="36">
        <v>97633</v>
      </c>
      <c r="D20" s="41">
        <v>16.11</v>
      </c>
      <c r="E20" s="44" t="s">
        <v>333</v>
      </c>
      <c r="F20" s="191">
        <v>12.6</v>
      </c>
      <c r="G20" s="45" t="s">
        <v>17</v>
      </c>
      <c r="H20" s="38">
        <f t="shared" si="0"/>
        <v>19.49</v>
      </c>
      <c r="I20" s="70">
        <f>SUM(F20*H20)</f>
        <v>245.57</v>
      </c>
      <c r="J20" s="40"/>
    </row>
    <row r="21" spans="1:10" ht="16.5" thickBot="1">
      <c r="A21" s="130"/>
      <c r="B21" s="52"/>
      <c r="C21" s="53"/>
      <c r="D21" s="53"/>
      <c r="E21" s="54" t="s">
        <v>48</v>
      </c>
      <c r="F21" s="55"/>
      <c r="G21" s="56"/>
      <c r="H21" s="214"/>
      <c r="I21" s="58"/>
      <c r="J21" s="59">
        <f>SUM(I18:I20)</f>
        <v>1202.17</v>
      </c>
    </row>
    <row r="22" spans="1:10" ht="15.75">
      <c r="A22" s="130"/>
      <c r="B22" s="63" t="s">
        <v>43</v>
      </c>
      <c r="C22" s="64"/>
      <c r="D22" s="64"/>
      <c r="E22" s="65" t="s">
        <v>159</v>
      </c>
      <c r="F22" s="66"/>
      <c r="G22" s="67"/>
      <c r="H22" s="38"/>
      <c r="I22" s="4"/>
      <c r="J22" s="27"/>
    </row>
    <row r="23" spans="1:10" ht="15.75">
      <c r="A23" s="130"/>
      <c r="B23" s="28" t="s">
        <v>50</v>
      </c>
      <c r="C23" s="36"/>
      <c r="D23" s="36"/>
      <c r="E23" s="30" t="s">
        <v>73</v>
      </c>
      <c r="F23" s="42"/>
      <c r="G23" s="68"/>
      <c r="H23" s="38"/>
      <c r="J23" s="69"/>
    </row>
    <row r="24" spans="1:10" ht="15.75">
      <c r="A24" s="130"/>
      <c r="B24" s="35" t="s">
        <v>111</v>
      </c>
      <c r="C24" s="44">
        <v>96396</v>
      </c>
      <c r="D24" s="41">
        <v>110.72</v>
      </c>
      <c r="E24" s="192" t="s">
        <v>112</v>
      </c>
      <c r="F24" s="42">
        <v>8.08</v>
      </c>
      <c r="G24" s="45" t="s">
        <v>101</v>
      </c>
      <c r="H24" s="38">
        <f t="shared" si="0"/>
        <v>133.97</v>
      </c>
      <c r="I24" s="70">
        <f>SUM(F24*H24)</f>
        <v>1082.48</v>
      </c>
      <c r="J24" s="69"/>
    </row>
    <row r="25" spans="1:10" ht="15.75">
      <c r="A25" s="130"/>
      <c r="B25" s="35" t="s">
        <v>113</v>
      </c>
      <c r="C25" s="36">
        <v>72183</v>
      </c>
      <c r="D25" s="186">
        <v>59.76</v>
      </c>
      <c r="E25" s="92" t="s">
        <v>119</v>
      </c>
      <c r="F25" s="191">
        <v>161.58</v>
      </c>
      <c r="G25" s="45" t="s">
        <v>17</v>
      </c>
      <c r="H25" s="38">
        <f t="shared" si="0"/>
        <v>72.31</v>
      </c>
      <c r="I25" s="70">
        <f aca="true" t="shared" si="1" ref="I25:I30">SUM(F25*H25)</f>
        <v>11683.85</v>
      </c>
      <c r="J25" s="69"/>
    </row>
    <row r="26" spans="1:10" ht="15.75">
      <c r="A26" s="130"/>
      <c r="B26" s="28" t="s">
        <v>137</v>
      </c>
      <c r="C26" s="36"/>
      <c r="D26" s="71"/>
      <c r="E26" s="72" t="s">
        <v>192</v>
      </c>
      <c r="F26" s="42"/>
      <c r="G26" s="37"/>
      <c r="H26" s="38"/>
      <c r="I26" s="70"/>
      <c r="J26" s="69"/>
    </row>
    <row r="27" spans="1:10" ht="15.75">
      <c r="A27" s="130"/>
      <c r="B27" s="28" t="s">
        <v>138</v>
      </c>
      <c r="C27" s="36"/>
      <c r="D27" s="71"/>
      <c r="E27" s="72" t="s">
        <v>161</v>
      </c>
      <c r="F27" s="42"/>
      <c r="G27" s="37"/>
      <c r="H27" s="38"/>
      <c r="I27" s="70"/>
      <c r="J27" s="69"/>
    </row>
    <row r="28" spans="1:10" ht="31.5">
      <c r="A28" s="130"/>
      <c r="B28" s="43" t="s">
        <v>162</v>
      </c>
      <c r="C28" s="184">
        <v>93391</v>
      </c>
      <c r="D28" s="193">
        <v>22.83</v>
      </c>
      <c r="E28" s="194" t="s">
        <v>160</v>
      </c>
      <c r="F28" s="74">
        <v>107.16</v>
      </c>
      <c r="G28" s="61" t="s">
        <v>17</v>
      </c>
      <c r="H28" s="38">
        <f t="shared" si="0"/>
        <v>27.62</v>
      </c>
      <c r="I28" s="73">
        <f t="shared" si="1"/>
        <v>2959.76</v>
      </c>
      <c r="J28" s="69"/>
    </row>
    <row r="29" spans="1:10" ht="15.75">
      <c r="A29" s="130"/>
      <c r="B29" s="28" t="s">
        <v>183</v>
      </c>
      <c r="C29" s="36"/>
      <c r="D29" s="71"/>
      <c r="E29" s="72" t="s">
        <v>326</v>
      </c>
      <c r="F29" s="42"/>
      <c r="G29" s="37"/>
      <c r="H29" s="38"/>
      <c r="I29" s="70"/>
      <c r="J29" s="69"/>
    </row>
    <row r="30" spans="1:10" ht="32.25" thickBot="1">
      <c r="A30" s="130"/>
      <c r="B30" s="43" t="s">
        <v>184</v>
      </c>
      <c r="C30" s="184">
        <v>93391</v>
      </c>
      <c r="D30" s="193">
        <v>22.83</v>
      </c>
      <c r="E30" s="194" t="s">
        <v>160</v>
      </c>
      <c r="F30" s="74">
        <v>35.22</v>
      </c>
      <c r="G30" s="61" t="s">
        <v>17</v>
      </c>
      <c r="H30" s="38">
        <f t="shared" si="0"/>
        <v>27.62</v>
      </c>
      <c r="I30" s="70">
        <f t="shared" si="1"/>
        <v>972.78</v>
      </c>
      <c r="J30" s="69"/>
    </row>
    <row r="31" spans="1:10" ht="16.5" thickBot="1">
      <c r="A31" s="130"/>
      <c r="B31" s="75" t="s">
        <v>1</v>
      </c>
      <c r="C31" s="53"/>
      <c r="D31" s="53"/>
      <c r="E31" s="54" t="s">
        <v>97</v>
      </c>
      <c r="F31" s="55"/>
      <c r="G31" s="56"/>
      <c r="H31" s="214"/>
      <c r="I31" s="58"/>
      <c r="J31" s="59">
        <f>SUM(I24:I30)</f>
        <v>16698.87</v>
      </c>
    </row>
    <row r="32" spans="1:10" ht="15.75">
      <c r="A32" s="130"/>
      <c r="B32" s="28" t="s">
        <v>51</v>
      </c>
      <c r="C32" s="29"/>
      <c r="D32" s="29"/>
      <c r="E32" s="81" t="s">
        <v>23</v>
      </c>
      <c r="F32" s="42"/>
      <c r="G32" s="82"/>
      <c r="H32" s="38"/>
      <c r="I32" s="83"/>
      <c r="J32" s="51"/>
    </row>
    <row r="33" spans="1:10" ht="15.75">
      <c r="A33" s="130"/>
      <c r="B33" s="28" t="s">
        <v>321</v>
      </c>
      <c r="C33" s="29"/>
      <c r="D33" s="29"/>
      <c r="E33" s="81" t="s">
        <v>24</v>
      </c>
      <c r="F33" s="42"/>
      <c r="G33" s="82"/>
      <c r="H33" s="38"/>
      <c r="I33" s="83"/>
      <c r="J33" s="51"/>
    </row>
    <row r="34" spans="1:10" ht="16.5" thickBot="1">
      <c r="A34" s="130"/>
      <c r="B34" s="35" t="s">
        <v>322</v>
      </c>
      <c r="C34" s="36" t="s">
        <v>74</v>
      </c>
      <c r="D34" s="71">
        <v>9.07</v>
      </c>
      <c r="E34" s="92" t="s">
        <v>75</v>
      </c>
      <c r="F34" s="42">
        <v>60</v>
      </c>
      <c r="G34" s="37" t="s">
        <v>17</v>
      </c>
      <c r="H34" s="38">
        <f t="shared" si="0"/>
        <v>10.97</v>
      </c>
      <c r="I34" s="14">
        <f>SUM(F34*H34)</f>
        <v>658.2</v>
      </c>
      <c r="J34" s="51"/>
    </row>
    <row r="35" spans="1:10" ht="16.5" thickBot="1">
      <c r="A35" s="130"/>
      <c r="B35" s="52"/>
      <c r="C35" s="53"/>
      <c r="D35" s="53"/>
      <c r="E35" s="54" t="s">
        <v>96</v>
      </c>
      <c r="F35" s="55"/>
      <c r="G35" s="56"/>
      <c r="H35" s="214"/>
      <c r="I35" s="58"/>
      <c r="J35" s="59">
        <f>I34</f>
        <v>658.2</v>
      </c>
    </row>
    <row r="36" spans="1:10" ht="15.75">
      <c r="A36" s="130"/>
      <c r="B36" s="76" t="s">
        <v>44</v>
      </c>
      <c r="C36" s="44"/>
      <c r="D36" s="44"/>
      <c r="E36" s="81" t="s">
        <v>293</v>
      </c>
      <c r="F36" s="85"/>
      <c r="G36" s="80"/>
      <c r="H36" s="38"/>
      <c r="I36" s="70"/>
      <c r="J36" s="69"/>
    </row>
    <row r="37" spans="1:10" ht="15.75">
      <c r="A37" s="130"/>
      <c r="B37" s="76" t="s">
        <v>45</v>
      </c>
      <c r="C37" s="180"/>
      <c r="D37" s="180"/>
      <c r="E37" s="183" t="s">
        <v>280</v>
      </c>
      <c r="F37" s="195"/>
      <c r="G37" s="175"/>
      <c r="H37" s="38"/>
      <c r="I37" s="176"/>
      <c r="J37" s="69"/>
    </row>
    <row r="38" spans="1:10" ht="47.25">
      <c r="A38" s="130"/>
      <c r="B38" s="86" t="s">
        <v>59</v>
      </c>
      <c r="C38" s="196">
        <v>87491</v>
      </c>
      <c r="D38" s="197">
        <v>42.72</v>
      </c>
      <c r="E38" s="92" t="s">
        <v>364</v>
      </c>
      <c r="F38" s="198">
        <v>255.2</v>
      </c>
      <c r="G38" s="177" t="s">
        <v>17</v>
      </c>
      <c r="H38" s="38">
        <f t="shared" si="0"/>
        <v>51.69</v>
      </c>
      <c r="I38" s="178">
        <f>SUM(F38*H38)</f>
        <v>13191.29</v>
      </c>
      <c r="J38" s="69"/>
    </row>
    <row r="39" spans="1:10" ht="15.75">
      <c r="A39" s="130"/>
      <c r="B39" s="87" t="s">
        <v>323</v>
      </c>
      <c r="C39" s="190"/>
      <c r="D39" s="190"/>
      <c r="E39" s="183" t="s">
        <v>281</v>
      </c>
      <c r="F39" s="182"/>
      <c r="G39" s="175"/>
      <c r="H39" s="38"/>
      <c r="I39" s="178"/>
      <c r="J39" s="69"/>
    </row>
    <row r="40" spans="1:10" ht="15.75">
      <c r="A40" s="130"/>
      <c r="B40" s="86" t="s">
        <v>324</v>
      </c>
      <c r="C40" s="180">
        <v>93183</v>
      </c>
      <c r="D40" s="181">
        <v>35.63</v>
      </c>
      <c r="E40" s="199" t="s">
        <v>282</v>
      </c>
      <c r="F40" s="182">
        <v>36.55</v>
      </c>
      <c r="G40" s="175" t="s">
        <v>14</v>
      </c>
      <c r="H40" s="38">
        <f t="shared" si="0"/>
        <v>43.11</v>
      </c>
      <c r="I40" s="178">
        <f aca="true" t="shared" si="2" ref="I40:I46">SUM(F40*H40)</f>
        <v>1575.67</v>
      </c>
      <c r="J40" s="69"/>
    </row>
    <row r="41" spans="1:10" ht="15.75">
      <c r="A41" s="130"/>
      <c r="B41" s="86" t="s">
        <v>325</v>
      </c>
      <c r="C41" s="180">
        <v>93195</v>
      </c>
      <c r="D41" s="181">
        <v>33.44</v>
      </c>
      <c r="E41" s="199" t="s">
        <v>283</v>
      </c>
      <c r="F41" s="182">
        <v>21.75</v>
      </c>
      <c r="G41" s="175" t="s">
        <v>14</v>
      </c>
      <c r="H41" s="38">
        <f t="shared" si="0"/>
        <v>40.46</v>
      </c>
      <c r="I41" s="178">
        <f t="shared" si="2"/>
        <v>880.01</v>
      </c>
      <c r="J41" s="69"/>
    </row>
    <row r="42" spans="1:10" ht="15.75">
      <c r="A42" s="130"/>
      <c r="B42" s="87" t="s">
        <v>334</v>
      </c>
      <c r="C42" s="180"/>
      <c r="D42" s="181"/>
      <c r="E42" s="183" t="s">
        <v>300</v>
      </c>
      <c r="F42" s="182"/>
      <c r="G42" s="175"/>
      <c r="H42" s="38"/>
      <c r="I42" s="178"/>
      <c r="J42" s="69"/>
    </row>
    <row r="43" spans="1:10" ht="15.75">
      <c r="A43" s="130"/>
      <c r="B43" s="86" t="s">
        <v>335</v>
      </c>
      <c r="C43" s="44" t="s">
        <v>294</v>
      </c>
      <c r="D43" s="187">
        <v>72.22</v>
      </c>
      <c r="E43" s="88" t="s">
        <v>299</v>
      </c>
      <c r="F43" s="191">
        <v>26.75</v>
      </c>
      <c r="G43" s="45" t="s">
        <v>17</v>
      </c>
      <c r="H43" s="38">
        <f t="shared" si="0"/>
        <v>87.39</v>
      </c>
      <c r="I43" s="178">
        <f t="shared" si="2"/>
        <v>2337.68</v>
      </c>
      <c r="J43" s="69"/>
    </row>
    <row r="44" spans="1:10" ht="15.75">
      <c r="A44" s="130"/>
      <c r="B44" s="86" t="s">
        <v>336</v>
      </c>
      <c r="C44" s="44" t="s">
        <v>295</v>
      </c>
      <c r="D44" s="44">
        <v>72.22</v>
      </c>
      <c r="E44" s="88" t="s">
        <v>298</v>
      </c>
      <c r="F44" s="191">
        <v>11.52</v>
      </c>
      <c r="G44" s="45" t="s">
        <v>101</v>
      </c>
      <c r="H44" s="38">
        <f t="shared" si="0"/>
        <v>87.39</v>
      </c>
      <c r="I44" s="178">
        <f t="shared" si="2"/>
        <v>1006.73</v>
      </c>
      <c r="J44" s="69"/>
    </row>
    <row r="45" spans="1:10" ht="31.5">
      <c r="A45" s="130"/>
      <c r="B45" s="86" t="s">
        <v>337</v>
      </c>
      <c r="C45" s="46" t="s">
        <v>296</v>
      </c>
      <c r="D45" s="46">
        <v>28.53</v>
      </c>
      <c r="E45" s="92" t="s">
        <v>297</v>
      </c>
      <c r="F45" s="50">
        <v>8</v>
      </c>
      <c r="G45" s="47" t="s">
        <v>5</v>
      </c>
      <c r="H45" s="38">
        <f t="shared" si="0"/>
        <v>34.52</v>
      </c>
      <c r="I45" s="178">
        <f t="shared" si="2"/>
        <v>276.16</v>
      </c>
      <c r="J45" s="69"/>
    </row>
    <row r="46" spans="1:10" ht="16.5" thickBot="1">
      <c r="A46" s="130"/>
      <c r="B46" s="86" t="s">
        <v>338</v>
      </c>
      <c r="C46" s="44">
        <v>88316</v>
      </c>
      <c r="D46" s="200">
        <v>15.14</v>
      </c>
      <c r="E46" s="44" t="s">
        <v>117</v>
      </c>
      <c r="F46" s="191">
        <v>16</v>
      </c>
      <c r="G46" s="45" t="s">
        <v>127</v>
      </c>
      <c r="H46" s="38">
        <f t="shared" si="0"/>
        <v>18.32</v>
      </c>
      <c r="I46" s="178">
        <f t="shared" si="2"/>
        <v>293.12</v>
      </c>
      <c r="J46" s="69"/>
    </row>
    <row r="47" spans="1:10" ht="16.5" thickBot="1">
      <c r="A47" s="130"/>
      <c r="B47" s="75"/>
      <c r="C47" s="53"/>
      <c r="D47" s="53"/>
      <c r="E47" s="90" t="s">
        <v>121</v>
      </c>
      <c r="F47" s="55"/>
      <c r="G47" s="56"/>
      <c r="H47" s="214"/>
      <c r="I47" s="58"/>
      <c r="J47" s="91">
        <f>SUM(I38:I46)</f>
        <v>19560.66</v>
      </c>
    </row>
    <row r="48" spans="1:10" ht="15.75">
      <c r="A48" s="130"/>
      <c r="B48" s="76" t="s">
        <v>66</v>
      </c>
      <c r="C48" s="36"/>
      <c r="D48" s="36"/>
      <c r="E48" s="84" t="s">
        <v>288</v>
      </c>
      <c r="F48" s="39"/>
      <c r="G48" s="60"/>
      <c r="H48" s="38"/>
      <c r="J48" s="51"/>
    </row>
    <row r="49" spans="1:10" ht="15.75">
      <c r="A49" s="130"/>
      <c r="B49" s="87" t="s">
        <v>67</v>
      </c>
      <c r="C49" s="44"/>
      <c r="D49" s="44"/>
      <c r="E49" s="84" t="s">
        <v>284</v>
      </c>
      <c r="F49" s="191"/>
      <c r="G49" s="45"/>
      <c r="H49" s="38">
        <f t="shared" si="0"/>
        <v>0</v>
      </c>
      <c r="I49" s="70"/>
      <c r="J49" s="69"/>
    </row>
    <row r="50" spans="1:10" ht="15.75">
      <c r="A50" s="130"/>
      <c r="B50" s="86" t="s">
        <v>91</v>
      </c>
      <c r="C50" s="46">
        <v>87878</v>
      </c>
      <c r="D50" s="201">
        <v>2.77</v>
      </c>
      <c r="E50" s="92" t="s">
        <v>122</v>
      </c>
      <c r="F50" s="50">
        <v>346.4</v>
      </c>
      <c r="G50" s="45" t="s">
        <v>17</v>
      </c>
      <c r="H50" s="38">
        <f t="shared" si="0"/>
        <v>3.35</v>
      </c>
      <c r="I50" s="70">
        <f>SUM(F50*H50)</f>
        <v>1160.44</v>
      </c>
      <c r="J50" s="69"/>
    </row>
    <row r="51" spans="1:10" ht="15.75">
      <c r="A51" s="130"/>
      <c r="B51" s="86" t="s">
        <v>339</v>
      </c>
      <c r="C51" s="46">
        <v>87547</v>
      </c>
      <c r="D51" s="193">
        <v>13.05</v>
      </c>
      <c r="E51" s="92" t="s">
        <v>123</v>
      </c>
      <c r="F51" s="50">
        <v>27.55</v>
      </c>
      <c r="G51" s="45" t="s">
        <v>17</v>
      </c>
      <c r="H51" s="38">
        <f t="shared" si="0"/>
        <v>15.79</v>
      </c>
      <c r="I51" s="70">
        <f aca="true" t="shared" si="3" ref="I51:I60">SUM(F51*H51)</f>
        <v>435.01</v>
      </c>
      <c r="J51" s="69"/>
    </row>
    <row r="52" spans="1:10" ht="15.75">
      <c r="A52" s="130"/>
      <c r="B52" s="86" t="s">
        <v>340</v>
      </c>
      <c r="C52" s="46">
        <v>87545</v>
      </c>
      <c r="D52" s="49">
        <v>19.16</v>
      </c>
      <c r="E52" s="92" t="s">
        <v>124</v>
      </c>
      <c r="F52" s="50">
        <v>318.85</v>
      </c>
      <c r="G52" s="45" t="s">
        <v>17</v>
      </c>
      <c r="H52" s="38">
        <f t="shared" si="0"/>
        <v>23.18</v>
      </c>
      <c r="I52" s="70">
        <f t="shared" si="3"/>
        <v>7390.94</v>
      </c>
      <c r="J52" s="69"/>
    </row>
    <row r="53" spans="1:10" ht="47.25">
      <c r="A53" s="130"/>
      <c r="B53" s="86" t="s">
        <v>341</v>
      </c>
      <c r="C53" s="46">
        <v>87269</v>
      </c>
      <c r="D53" s="193">
        <v>33.15</v>
      </c>
      <c r="E53" s="92" t="s">
        <v>365</v>
      </c>
      <c r="F53" s="50">
        <v>318.85</v>
      </c>
      <c r="G53" s="47" t="s">
        <v>17</v>
      </c>
      <c r="H53" s="38">
        <f t="shared" si="0"/>
        <v>40.11</v>
      </c>
      <c r="I53" s="73">
        <f>SUM(F53*H53)</f>
        <v>12789.07</v>
      </c>
      <c r="J53" s="69"/>
    </row>
    <row r="54" spans="1:10" ht="15.75">
      <c r="A54" s="130"/>
      <c r="B54" s="86" t="s">
        <v>342</v>
      </c>
      <c r="C54" s="44">
        <v>88485</v>
      </c>
      <c r="D54" s="49">
        <v>2</v>
      </c>
      <c r="E54" s="92" t="s">
        <v>126</v>
      </c>
      <c r="F54" s="50">
        <v>27.55</v>
      </c>
      <c r="G54" s="45" t="s">
        <v>17</v>
      </c>
      <c r="H54" s="38">
        <f t="shared" si="0"/>
        <v>2.42</v>
      </c>
      <c r="I54" s="70">
        <f t="shared" si="3"/>
        <v>66.67</v>
      </c>
      <c r="J54" s="69"/>
    </row>
    <row r="55" spans="1:10" ht="15.75">
      <c r="A55" s="130"/>
      <c r="B55" s="86" t="s">
        <v>343</v>
      </c>
      <c r="C55" s="44">
        <v>88489</v>
      </c>
      <c r="D55" s="46">
        <v>11.63</v>
      </c>
      <c r="E55" s="92" t="s">
        <v>125</v>
      </c>
      <c r="F55" s="50">
        <v>27.55</v>
      </c>
      <c r="G55" s="45" t="s">
        <v>17</v>
      </c>
      <c r="H55" s="38">
        <f t="shared" si="0"/>
        <v>14.07</v>
      </c>
      <c r="I55" s="70">
        <f t="shared" si="3"/>
        <v>387.63</v>
      </c>
      <c r="J55" s="69"/>
    </row>
    <row r="56" spans="1:10" ht="15.75">
      <c r="A56" s="130"/>
      <c r="B56" s="87" t="s">
        <v>68</v>
      </c>
      <c r="C56" s="88"/>
      <c r="D56" s="88"/>
      <c r="E56" s="84" t="s">
        <v>285</v>
      </c>
      <c r="F56" s="24"/>
      <c r="H56" s="38">
        <f t="shared" si="0"/>
        <v>0</v>
      </c>
      <c r="I56" s="70"/>
      <c r="J56" s="69"/>
    </row>
    <row r="57" spans="1:10" ht="15.75">
      <c r="A57" s="130"/>
      <c r="B57" s="86" t="s">
        <v>92</v>
      </c>
      <c r="C57" s="44">
        <v>87905</v>
      </c>
      <c r="D57" s="201">
        <v>5.33</v>
      </c>
      <c r="E57" s="92" t="s">
        <v>286</v>
      </c>
      <c r="F57" s="50">
        <v>216.6</v>
      </c>
      <c r="G57" s="45" t="s">
        <v>17</v>
      </c>
      <c r="H57" s="38">
        <f t="shared" si="0"/>
        <v>6.45</v>
      </c>
      <c r="I57" s="70">
        <f t="shared" si="3"/>
        <v>1397.07</v>
      </c>
      <c r="J57" s="69"/>
    </row>
    <row r="58" spans="1:10" ht="15.75">
      <c r="A58" s="130"/>
      <c r="B58" s="86" t="s">
        <v>114</v>
      </c>
      <c r="C58" s="46">
        <v>87547</v>
      </c>
      <c r="D58" s="193">
        <v>13.05</v>
      </c>
      <c r="E58" s="92" t="s">
        <v>287</v>
      </c>
      <c r="F58" s="50">
        <v>216.6</v>
      </c>
      <c r="G58" s="45" t="s">
        <v>17</v>
      </c>
      <c r="H58" s="38">
        <f t="shared" si="0"/>
        <v>15.79</v>
      </c>
      <c r="I58" s="70">
        <f t="shared" si="3"/>
        <v>3420.11</v>
      </c>
      <c r="J58" s="69"/>
    </row>
    <row r="59" spans="1:10" ht="15.75">
      <c r="A59" s="130"/>
      <c r="B59" s="86" t="s">
        <v>332</v>
      </c>
      <c r="C59" s="44">
        <v>88485</v>
      </c>
      <c r="D59" s="49">
        <v>2</v>
      </c>
      <c r="E59" s="92" t="s">
        <v>126</v>
      </c>
      <c r="F59" s="50">
        <v>216.6</v>
      </c>
      <c r="G59" s="45" t="s">
        <v>17</v>
      </c>
      <c r="H59" s="38">
        <f t="shared" si="0"/>
        <v>2.42</v>
      </c>
      <c r="I59" s="70">
        <f t="shared" si="3"/>
        <v>524.17</v>
      </c>
      <c r="J59" s="69"/>
    </row>
    <row r="60" spans="1:10" ht="16.5" thickBot="1">
      <c r="A60" s="130"/>
      <c r="B60" s="86" t="s">
        <v>344</v>
      </c>
      <c r="C60" s="44">
        <v>88489</v>
      </c>
      <c r="D60" s="193">
        <v>9.3</v>
      </c>
      <c r="E60" s="92" t="s">
        <v>125</v>
      </c>
      <c r="F60" s="50">
        <v>216.6</v>
      </c>
      <c r="G60" s="45" t="s">
        <v>17</v>
      </c>
      <c r="H60" s="38">
        <f t="shared" si="0"/>
        <v>11.25</v>
      </c>
      <c r="I60" s="70">
        <f t="shared" si="3"/>
        <v>2436.75</v>
      </c>
      <c r="J60" s="69"/>
    </row>
    <row r="61" spans="1:10" ht="16.5" thickBot="1">
      <c r="A61" s="130"/>
      <c r="B61" s="75"/>
      <c r="C61" s="53"/>
      <c r="D61" s="53"/>
      <c r="E61" s="90" t="s">
        <v>121</v>
      </c>
      <c r="F61" s="55"/>
      <c r="G61" s="56"/>
      <c r="H61" s="214"/>
      <c r="I61" s="58"/>
      <c r="J61" s="91">
        <f>SUM(I50:I60)</f>
        <v>30007.86</v>
      </c>
    </row>
    <row r="62" spans="1:10" ht="15.75">
      <c r="A62" s="130"/>
      <c r="B62" s="76" t="s">
        <v>46</v>
      </c>
      <c r="C62" s="44"/>
      <c r="D62" s="44"/>
      <c r="E62" s="65" t="s">
        <v>327</v>
      </c>
      <c r="F62" s="24"/>
      <c r="H62" s="38"/>
      <c r="I62" s="70"/>
      <c r="J62" s="51"/>
    </row>
    <row r="63" spans="1:10" ht="15.75">
      <c r="A63" s="130"/>
      <c r="B63" s="76" t="s">
        <v>47</v>
      </c>
      <c r="C63" s="44"/>
      <c r="D63" s="44"/>
      <c r="E63" s="84" t="s">
        <v>328</v>
      </c>
      <c r="F63" s="24"/>
      <c r="H63" s="38"/>
      <c r="I63" s="70"/>
      <c r="J63" s="51"/>
    </row>
    <row r="64" spans="1:10" ht="15.75">
      <c r="A64" s="130"/>
      <c r="B64" s="78" t="s">
        <v>69</v>
      </c>
      <c r="C64" s="44" t="s">
        <v>366</v>
      </c>
      <c r="D64" s="212">
        <v>317.55</v>
      </c>
      <c r="E64" s="202" t="s">
        <v>367</v>
      </c>
      <c r="F64" s="191">
        <v>23.57</v>
      </c>
      <c r="G64" s="45" t="s">
        <v>17</v>
      </c>
      <c r="H64" s="38">
        <f t="shared" si="0"/>
        <v>384.24</v>
      </c>
      <c r="I64" s="70">
        <f>SUM(F64*H64)</f>
        <v>9056.54</v>
      </c>
      <c r="J64" s="51"/>
    </row>
    <row r="65" spans="1:10" ht="15.75">
      <c r="A65" s="130"/>
      <c r="B65" s="76" t="s">
        <v>165</v>
      </c>
      <c r="C65" s="44"/>
      <c r="D65" s="200"/>
      <c r="E65" s="84" t="s">
        <v>329</v>
      </c>
      <c r="F65" s="191"/>
      <c r="G65" s="45"/>
      <c r="H65" s="38"/>
      <c r="I65" s="70"/>
      <c r="J65" s="51"/>
    </row>
    <row r="66" spans="1:10" ht="31.5">
      <c r="A66" s="130"/>
      <c r="B66" s="86" t="s">
        <v>115</v>
      </c>
      <c r="C66" s="46">
        <v>100861</v>
      </c>
      <c r="D66" s="46">
        <v>23.7</v>
      </c>
      <c r="E66" s="92" t="s">
        <v>289</v>
      </c>
      <c r="F66" s="50">
        <v>11</v>
      </c>
      <c r="G66" s="47" t="s">
        <v>5</v>
      </c>
      <c r="H66" s="38">
        <f t="shared" si="0"/>
        <v>28.68</v>
      </c>
      <c r="I66" s="73">
        <f>SUM(F66*H66)</f>
        <v>315.48</v>
      </c>
      <c r="J66" s="51"/>
    </row>
    <row r="67" spans="1:10" ht="31.5">
      <c r="A67" s="130"/>
      <c r="B67" s="86" t="s">
        <v>139</v>
      </c>
      <c r="C67" s="46">
        <v>72131</v>
      </c>
      <c r="D67" s="203">
        <v>96.29</v>
      </c>
      <c r="E67" s="188" t="s">
        <v>330</v>
      </c>
      <c r="F67" s="50">
        <v>2.7</v>
      </c>
      <c r="G67" s="47" t="s">
        <v>17</v>
      </c>
      <c r="H67" s="38">
        <f t="shared" si="0"/>
        <v>116.51</v>
      </c>
      <c r="I67" s="73">
        <f>SUM(F67*H67)</f>
        <v>314.58</v>
      </c>
      <c r="J67" s="51"/>
    </row>
    <row r="68" spans="1:10" ht="16.5" thickBot="1">
      <c r="A68" s="130"/>
      <c r="B68" s="86" t="s">
        <v>188</v>
      </c>
      <c r="C68" s="46">
        <v>84645</v>
      </c>
      <c r="D68" s="46">
        <v>18.07</v>
      </c>
      <c r="E68" s="92" t="s">
        <v>331</v>
      </c>
      <c r="F68" s="50">
        <v>6.1</v>
      </c>
      <c r="G68" s="47" t="s">
        <v>17</v>
      </c>
      <c r="H68" s="38">
        <f t="shared" si="0"/>
        <v>21.86</v>
      </c>
      <c r="I68" s="73">
        <f>SUM(F68*H68)</f>
        <v>133.35</v>
      </c>
      <c r="J68" s="51"/>
    </row>
    <row r="69" spans="1:10" ht="16.5" thickBot="1">
      <c r="A69" s="130"/>
      <c r="B69" s="75"/>
      <c r="C69" s="53"/>
      <c r="D69" s="53"/>
      <c r="E69" s="90" t="s">
        <v>121</v>
      </c>
      <c r="F69" s="55"/>
      <c r="G69" s="56"/>
      <c r="H69" s="214"/>
      <c r="I69" s="58"/>
      <c r="J69" s="91">
        <f>SUM(I64:I68)</f>
        <v>9819.95</v>
      </c>
    </row>
    <row r="70" spans="1:10" ht="15.75">
      <c r="A70" s="130"/>
      <c r="B70" s="28" t="s">
        <v>218</v>
      </c>
      <c r="C70" s="81"/>
      <c r="D70" s="81"/>
      <c r="E70" s="30" t="s">
        <v>194</v>
      </c>
      <c r="F70" s="97"/>
      <c r="G70" s="37"/>
      <c r="H70" s="38"/>
      <c r="I70" s="83"/>
      <c r="J70" s="98"/>
    </row>
    <row r="71" spans="1:10" ht="15.75">
      <c r="A71" s="130"/>
      <c r="B71" s="28" t="s">
        <v>219</v>
      </c>
      <c r="C71" s="81"/>
      <c r="D71" s="81"/>
      <c r="E71" s="30" t="s">
        <v>195</v>
      </c>
      <c r="F71" s="97"/>
      <c r="G71" s="37"/>
      <c r="H71" s="38"/>
      <c r="J71" s="98"/>
    </row>
    <row r="72" spans="1:10" ht="31.5">
      <c r="A72" s="130"/>
      <c r="B72" s="43" t="s">
        <v>220</v>
      </c>
      <c r="C72" s="184">
        <v>94569</v>
      </c>
      <c r="D72" s="201">
        <v>416.27</v>
      </c>
      <c r="E72" s="202" t="s">
        <v>178</v>
      </c>
      <c r="F72" s="74">
        <v>3.84</v>
      </c>
      <c r="G72" s="61" t="s">
        <v>17</v>
      </c>
      <c r="H72" s="38">
        <f t="shared" si="0"/>
        <v>503.69</v>
      </c>
      <c r="I72" s="62">
        <f aca="true" t="shared" si="4" ref="I72:I85">SUM(F72*H72)</f>
        <v>1934.17</v>
      </c>
      <c r="J72" s="98"/>
    </row>
    <row r="73" spans="1:10" ht="31.5">
      <c r="A73" s="130"/>
      <c r="B73" s="43" t="s">
        <v>221</v>
      </c>
      <c r="C73" s="184">
        <v>94573</v>
      </c>
      <c r="D73" s="201">
        <v>304.6</v>
      </c>
      <c r="E73" s="202" t="s">
        <v>179</v>
      </c>
      <c r="F73" s="74">
        <v>12</v>
      </c>
      <c r="G73" s="61" t="s">
        <v>17</v>
      </c>
      <c r="H73" s="38">
        <f t="shared" si="0"/>
        <v>368.57</v>
      </c>
      <c r="I73" s="62">
        <f t="shared" si="4"/>
        <v>4422.84</v>
      </c>
      <c r="J73" s="98"/>
    </row>
    <row r="74" spans="1:10" ht="15.75">
      <c r="A74" s="130"/>
      <c r="B74" s="48" t="s">
        <v>222</v>
      </c>
      <c r="C74" s="184"/>
      <c r="D74" s="184"/>
      <c r="E74" s="30" t="s">
        <v>318</v>
      </c>
      <c r="F74" s="74"/>
      <c r="G74" s="61"/>
      <c r="H74" s="38">
        <f t="shared" si="0"/>
        <v>0</v>
      </c>
      <c r="I74" s="62"/>
      <c r="J74" s="98"/>
    </row>
    <row r="75" spans="1:10" ht="15.75">
      <c r="A75" s="130"/>
      <c r="B75" s="43" t="s">
        <v>223</v>
      </c>
      <c r="C75" s="184">
        <v>85005</v>
      </c>
      <c r="D75" s="201">
        <v>267.47</v>
      </c>
      <c r="E75" s="202" t="s">
        <v>317</v>
      </c>
      <c r="F75" s="74">
        <v>6</v>
      </c>
      <c r="G75" s="61" t="s">
        <v>17</v>
      </c>
      <c r="H75" s="38">
        <f t="shared" si="0"/>
        <v>323.64</v>
      </c>
      <c r="I75" s="62">
        <f t="shared" si="4"/>
        <v>1941.84</v>
      </c>
      <c r="J75" s="98"/>
    </row>
    <row r="76" spans="1:10" ht="15.75">
      <c r="A76" s="130"/>
      <c r="B76" s="28" t="s">
        <v>224</v>
      </c>
      <c r="C76" s="88"/>
      <c r="D76" s="81"/>
      <c r="E76" s="30" t="s">
        <v>28</v>
      </c>
      <c r="F76" s="42"/>
      <c r="G76" s="37"/>
      <c r="H76" s="38">
        <f t="shared" si="0"/>
        <v>0</v>
      </c>
      <c r="I76" s="62"/>
      <c r="J76" s="98"/>
    </row>
    <row r="77" spans="1:10" ht="47.25">
      <c r="A77" s="130"/>
      <c r="B77" s="43" t="s">
        <v>225</v>
      </c>
      <c r="C77" s="184">
        <v>91314</v>
      </c>
      <c r="D77" s="201">
        <v>528.11</v>
      </c>
      <c r="E77" s="192" t="s">
        <v>368</v>
      </c>
      <c r="F77" s="74">
        <v>6</v>
      </c>
      <c r="G77" s="61" t="s">
        <v>5</v>
      </c>
      <c r="H77" s="38">
        <f aca="true" t="shared" si="5" ref="H77:H140">SUM(D77*(1+$G$7))</f>
        <v>639.01</v>
      </c>
      <c r="I77" s="62">
        <f t="shared" si="4"/>
        <v>3834.06</v>
      </c>
      <c r="J77" s="98"/>
    </row>
    <row r="78" spans="1:10" ht="15.75">
      <c r="A78" s="158"/>
      <c r="B78" s="43" t="s">
        <v>226</v>
      </c>
      <c r="C78" s="36" t="s">
        <v>128</v>
      </c>
      <c r="D78" s="36">
        <v>11.4</v>
      </c>
      <c r="E78" s="36" t="s">
        <v>176</v>
      </c>
      <c r="F78" s="42">
        <v>2</v>
      </c>
      <c r="G78" s="37" t="s">
        <v>5</v>
      </c>
      <c r="H78" s="38">
        <f t="shared" si="5"/>
        <v>13.79</v>
      </c>
      <c r="I78" s="62">
        <f t="shared" si="4"/>
        <v>27.58</v>
      </c>
      <c r="J78" s="98"/>
    </row>
    <row r="79" spans="1:10" ht="15.75">
      <c r="A79" s="158"/>
      <c r="B79" s="43" t="s">
        <v>345</v>
      </c>
      <c r="C79" s="36" t="s">
        <v>198</v>
      </c>
      <c r="D79" s="36">
        <v>8.88</v>
      </c>
      <c r="E79" s="36" t="s">
        <v>199</v>
      </c>
      <c r="F79" s="42">
        <v>0.64</v>
      </c>
      <c r="G79" s="37" t="s">
        <v>17</v>
      </c>
      <c r="H79" s="38">
        <f t="shared" si="5"/>
        <v>10.74</v>
      </c>
      <c r="I79" s="62">
        <f t="shared" si="4"/>
        <v>6.87</v>
      </c>
      <c r="J79" s="98"/>
    </row>
    <row r="80" spans="1:10" ht="31.5">
      <c r="A80" s="130"/>
      <c r="B80" s="43" t="s">
        <v>346</v>
      </c>
      <c r="C80" s="46" t="s">
        <v>360</v>
      </c>
      <c r="D80" s="49">
        <v>35.03</v>
      </c>
      <c r="E80" s="202" t="s">
        <v>361</v>
      </c>
      <c r="F80" s="74">
        <v>2</v>
      </c>
      <c r="G80" s="77" t="s">
        <v>5</v>
      </c>
      <c r="H80" s="38">
        <f t="shared" si="5"/>
        <v>42.39</v>
      </c>
      <c r="I80" s="62">
        <f t="shared" si="4"/>
        <v>84.78</v>
      </c>
      <c r="J80" s="98"/>
    </row>
    <row r="81" spans="1:10" ht="47.25">
      <c r="A81" s="130"/>
      <c r="B81" s="43" t="s">
        <v>347</v>
      </c>
      <c r="C81" s="205" t="s">
        <v>120</v>
      </c>
      <c r="D81" s="49">
        <v>661</v>
      </c>
      <c r="E81" s="192" t="s">
        <v>290</v>
      </c>
      <c r="F81" s="74">
        <v>2</v>
      </c>
      <c r="G81" s="77" t="s">
        <v>5</v>
      </c>
      <c r="H81" s="38">
        <f>SUM(D81*(1))</f>
        <v>661</v>
      </c>
      <c r="I81" s="62">
        <f t="shared" si="4"/>
        <v>1322</v>
      </c>
      <c r="J81" s="98"/>
    </row>
    <row r="82" spans="1:10" ht="15.75">
      <c r="A82" s="130"/>
      <c r="B82" s="43" t="s">
        <v>348</v>
      </c>
      <c r="C82" s="36" t="s">
        <v>18</v>
      </c>
      <c r="D82" s="71">
        <v>16.78</v>
      </c>
      <c r="E82" s="99" t="s">
        <v>197</v>
      </c>
      <c r="F82" s="42">
        <v>20.16</v>
      </c>
      <c r="G82" s="37" t="s">
        <v>17</v>
      </c>
      <c r="H82" s="38">
        <f t="shared" si="5"/>
        <v>20.3</v>
      </c>
      <c r="I82" s="62">
        <f t="shared" si="4"/>
        <v>409.25</v>
      </c>
      <c r="J82" s="98"/>
    </row>
    <row r="83" spans="1:10" ht="15.75">
      <c r="A83" s="130"/>
      <c r="B83" s="28" t="s">
        <v>349</v>
      </c>
      <c r="C83" s="81"/>
      <c r="D83" s="81"/>
      <c r="E83" s="30" t="s">
        <v>156</v>
      </c>
      <c r="F83" s="42"/>
      <c r="G83" s="37"/>
      <c r="H83" s="38">
        <f t="shared" si="5"/>
        <v>0</v>
      </c>
      <c r="I83" s="62"/>
      <c r="J83" s="51"/>
    </row>
    <row r="84" spans="1:10" ht="15.75">
      <c r="A84" s="130"/>
      <c r="B84" s="35" t="s">
        <v>350</v>
      </c>
      <c r="C84" s="36">
        <v>100701</v>
      </c>
      <c r="D84" s="206">
        <v>247.83</v>
      </c>
      <c r="E84" s="99" t="s">
        <v>177</v>
      </c>
      <c r="F84" s="42">
        <v>20.57</v>
      </c>
      <c r="G84" s="37" t="s">
        <v>17</v>
      </c>
      <c r="H84" s="38">
        <f t="shared" si="5"/>
        <v>299.87</v>
      </c>
      <c r="I84" s="62">
        <f t="shared" si="4"/>
        <v>6168.33</v>
      </c>
      <c r="J84" s="51"/>
    </row>
    <row r="85" spans="1:10" ht="32.25" thickBot="1">
      <c r="A85" s="130"/>
      <c r="B85" s="43" t="s">
        <v>351</v>
      </c>
      <c r="C85" s="184">
        <v>100734</v>
      </c>
      <c r="D85" s="184">
        <v>11.37</v>
      </c>
      <c r="E85" s="192" t="s">
        <v>200</v>
      </c>
      <c r="F85" s="74">
        <v>41.14</v>
      </c>
      <c r="G85" s="61" t="s">
        <v>17</v>
      </c>
      <c r="H85" s="38">
        <f t="shared" si="5"/>
        <v>13.76</v>
      </c>
      <c r="I85" s="62">
        <f t="shared" si="4"/>
        <v>566.09</v>
      </c>
      <c r="J85" s="51"/>
    </row>
    <row r="86" spans="1:11" ht="16.5" thickBot="1">
      <c r="A86" s="130"/>
      <c r="B86" s="75" t="s">
        <v>1</v>
      </c>
      <c r="C86" s="53"/>
      <c r="D86" s="53"/>
      <c r="E86" s="54" t="s">
        <v>98</v>
      </c>
      <c r="F86" s="55"/>
      <c r="G86" s="56"/>
      <c r="H86" s="214"/>
      <c r="I86" s="58"/>
      <c r="J86" s="100">
        <f>SUM(I72:I85)</f>
        <v>20717.81</v>
      </c>
      <c r="K86" s="60"/>
    </row>
    <row r="87" spans="1:11" ht="15.75">
      <c r="A87" s="130"/>
      <c r="B87" s="76" t="s">
        <v>52</v>
      </c>
      <c r="C87" s="44"/>
      <c r="D87" s="44"/>
      <c r="E87" s="174" t="s">
        <v>175</v>
      </c>
      <c r="F87" s="24"/>
      <c r="G87" s="95"/>
      <c r="H87" s="38"/>
      <c r="I87" s="70"/>
      <c r="J87" s="34"/>
      <c r="K87" s="60"/>
    </row>
    <row r="88" spans="1:11" ht="16.5" thickBot="1">
      <c r="A88" s="130"/>
      <c r="B88" s="86" t="s">
        <v>53</v>
      </c>
      <c r="C88" s="46">
        <v>96486</v>
      </c>
      <c r="D88" s="193">
        <v>39.25</v>
      </c>
      <c r="E88" s="92" t="s">
        <v>196</v>
      </c>
      <c r="F88" s="50">
        <v>147.85</v>
      </c>
      <c r="G88" s="77" t="s">
        <v>17</v>
      </c>
      <c r="H88" s="38">
        <f t="shared" si="5"/>
        <v>47.49</v>
      </c>
      <c r="I88" s="70">
        <f>SUM(F88*H88)</f>
        <v>7021.4</v>
      </c>
      <c r="J88" s="34"/>
      <c r="K88" s="60"/>
    </row>
    <row r="89" spans="1:11" ht="16.5" thickBot="1">
      <c r="A89" s="130"/>
      <c r="B89" s="75" t="s">
        <v>1</v>
      </c>
      <c r="C89" s="53"/>
      <c r="D89" s="53"/>
      <c r="E89" s="90" t="s">
        <v>97</v>
      </c>
      <c r="F89" s="55"/>
      <c r="G89" s="56"/>
      <c r="H89" s="214"/>
      <c r="I89" s="58"/>
      <c r="J89" s="96">
        <f>SUM(I88:I88)</f>
        <v>7021.4</v>
      </c>
      <c r="K89" s="60"/>
    </row>
    <row r="90" spans="1:11" ht="15.75">
      <c r="A90" s="130"/>
      <c r="B90" s="93" t="s">
        <v>140</v>
      </c>
      <c r="C90" s="101"/>
      <c r="D90" s="101"/>
      <c r="E90" s="94" t="s">
        <v>201</v>
      </c>
      <c r="F90" s="102"/>
      <c r="G90" s="67"/>
      <c r="H90" s="38"/>
      <c r="I90" s="4"/>
      <c r="J90" s="103"/>
      <c r="K90" s="60"/>
    </row>
    <row r="91" spans="1:11" ht="15.75">
      <c r="A91" s="130"/>
      <c r="B91" s="76" t="s">
        <v>141</v>
      </c>
      <c r="C91" s="79"/>
      <c r="D91" s="79"/>
      <c r="E91" s="104" t="s">
        <v>202</v>
      </c>
      <c r="F91" s="85"/>
      <c r="G91" s="80"/>
      <c r="H91" s="38">
        <f t="shared" si="5"/>
        <v>0</v>
      </c>
      <c r="I91" s="70"/>
      <c r="J91" s="89"/>
      <c r="K91" s="60"/>
    </row>
    <row r="92" spans="1:11" ht="31.5">
      <c r="A92" s="130"/>
      <c r="B92" s="86" t="s">
        <v>142</v>
      </c>
      <c r="C92" s="184">
        <v>94207</v>
      </c>
      <c r="D92" s="201">
        <v>25.78</v>
      </c>
      <c r="E92" s="188" t="s">
        <v>291</v>
      </c>
      <c r="F92" s="50">
        <v>245</v>
      </c>
      <c r="G92" s="77" t="s">
        <v>17</v>
      </c>
      <c r="H92" s="38">
        <f t="shared" si="5"/>
        <v>31.19</v>
      </c>
      <c r="I92" s="73">
        <f>SUM(F92*H92)</f>
        <v>7641.55</v>
      </c>
      <c r="J92" s="89"/>
      <c r="K92" s="60"/>
    </row>
    <row r="93" spans="1:11" ht="31.5">
      <c r="A93" s="130"/>
      <c r="B93" s="86" t="s">
        <v>227</v>
      </c>
      <c r="C93" s="46">
        <v>92543</v>
      </c>
      <c r="D93" s="201">
        <v>15.86</v>
      </c>
      <c r="E93" s="188" t="s">
        <v>203</v>
      </c>
      <c r="F93" s="50">
        <v>245</v>
      </c>
      <c r="G93" s="77" t="s">
        <v>17</v>
      </c>
      <c r="H93" s="38">
        <f t="shared" si="5"/>
        <v>19.19</v>
      </c>
      <c r="I93" s="73">
        <f aca="true" t="shared" si="6" ref="I93:I99">SUM(F93*H93)</f>
        <v>4701.55</v>
      </c>
      <c r="J93" s="89"/>
      <c r="K93" s="60"/>
    </row>
    <row r="94" spans="1:11" ht="47.25">
      <c r="A94" s="130"/>
      <c r="B94" s="86" t="s">
        <v>228</v>
      </c>
      <c r="C94" s="46">
        <v>92566</v>
      </c>
      <c r="D94" s="201">
        <v>16.36</v>
      </c>
      <c r="E94" s="92" t="s">
        <v>204</v>
      </c>
      <c r="F94" s="50">
        <v>245</v>
      </c>
      <c r="G94" s="77" t="s">
        <v>17</v>
      </c>
      <c r="H94" s="38">
        <f t="shared" si="5"/>
        <v>19.8</v>
      </c>
      <c r="I94" s="73">
        <f t="shared" si="6"/>
        <v>4851</v>
      </c>
      <c r="J94" s="89"/>
      <c r="K94" s="60"/>
    </row>
    <row r="95" spans="1:12" ht="15.75">
      <c r="A95" s="130"/>
      <c r="B95" s="28" t="s">
        <v>143</v>
      </c>
      <c r="C95" s="88"/>
      <c r="D95" s="88"/>
      <c r="E95" s="104" t="s">
        <v>133</v>
      </c>
      <c r="F95" s="24"/>
      <c r="G95" s="95"/>
      <c r="H95" s="38">
        <f t="shared" si="5"/>
        <v>0</v>
      </c>
      <c r="I95" s="73"/>
      <c r="J95" s="98"/>
      <c r="K95" s="60"/>
      <c r="L95" s="88"/>
    </row>
    <row r="96" spans="1:11" ht="31.5">
      <c r="A96" s="130"/>
      <c r="B96" s="43" t="s">
        <v>144</v>
      </c>
      <c r="C96" s="46">
        <v>94228</v>
      </c>
      <c r="D96" s="201">
        <v>46.46</v>
      </c>
      <c r="E96" s="202" t="s">
        <v>205</v>
      </c>
      <c r="F96" s="50">
        <v>49.45</v>
      </c>
      <c r="G96" s="179" t="s">
        <v>14</v>
      </c>
      <c r="H96" s="38">
        <f t="shared" si="5"/>
        <v>56.22</v>
      </c>
      <c r="I96" s="73">
        <f t="shared" si="6"/>
        <v>2780.08</v>
      </c>
      <c r="J96" s="89"/>
      <c r="K96" s="60"/>
    </row>
    <row r="97" spans="1:11" ht="15.75">
      <c r="A97" s="130"/>
      <c r="B97" s="43" t="s">
        <v>145</v>
      </c>
      <c r="C97" s="36">
        <v>94231</v>
      </c>
      <c r="D97" s="208">
        <v>21.75</v>
      </c>
      <c r="E97" s="202" t="s">
        <v>206</v>
      </c>
      <c r="F97" s="191">
        <v>71.5</v>
      </c>
      <c r="G97" s="80" t="s">
        <v>14</v>
      </c>
      <c r="H97" s="38">
        <f t="shared" si="5"/>
        <v>26.32</v>
      </c>
      <c r="I97" s="73">
        <f t="shared" si="6"/>
        <v>1881.88</v>
      </c>
      <c r="J97" s="89"/>
      <c r="K97" s="60"/>
    </row>
    <row r="98" spans="1:11" ht="15.75">
      <c r="A98" s="130"/>
      <c r="B98" s="43" t="s">
        <v>146</v>
      </c>
      <c r="C98" s="44">
        <v>89512</v>
      </c>
      <c r="D98" s="36">
        <v>42.89</v>
      </c>
      <c r="E98" s="202" t="s">
        <v>132</v>
      </c>
      <c r="F98" s="191">
        <v>17</v>
      </c>
      <c r="G98" s="80" t="s">
        <v>14</v>
      </c>
      <c r="H98" s="38">
        <f t="shared" si="5"/>
        <v>51.9</v>
      </c>
      <c r="I98" s="73">
        <f t="shared" si="6"/>
        <v>882.3</v>
      </c>
      <c r="J98" s="89"/>
      <c r="K98" s="60"/>
    </row>
    <row r="99" spans="1:11" ht="15.75">
      <c r="A99" s="130"/>
      <c r="B99" s="43" t="s">
        <v>229</v>
      </c>
      <c r="C99" s="44">
        <v>89580</v>
      </c>
      <c r="D99" s="208">
        <v>40.5</v>
      </c>
      <c r="E99" s="202" t="s">
        <v>134</v>
      </c>
      <c r="F99" s="191">
        <v>45.75</v>
      </c>
      <c r="G99" s="80" t="s">
        <v>14</v>
      </c>
      <c r="H99" s="38">
        <f t="shared" si="5"/>
        <v>49.01</v>
      </c>
      <c r="I99" s="73">
        <f t="shared" si="6"/>
        <v>2242.21</v>
      </c>
      <c r="J99" s="89"/>
      <c r="K99" s="60"/>
    </row>
    <row r="100" spans="1:11" ht="15.75">
      <c r="A100" s="130"/>
      <c r="B100" s="43" t="s">
        <v>230</v>
      </c>
      <c r="C100" s="44">
        <v>83446</v>
      </c>
      <c r="D100" s="105">
        <v>152.48</v>
      </c>
      <c r="E100" s="92" t="s">
        <v>207</v>
      </c>
      <c r="F100" s="191">
        <v>4</v>
      </c>
      <c r="G100" s="80" t="s">
        <v>5</v>
      </c>
      <c r="H100" s="38">
        <f t="shared" si="5"/>
        <v>184.5</v>
      </c>
      <c r="I100" s="70">
        <f>SUM(F100*H100)</f>
        <v>738</v>
      </c>
      <c r="J100" s="89"/>
      <c r="K100" s="60"/>
    </row>
    <row r="101" spans="1:11" ht="16.5" thickBot="1">
      <c r="A101" s="130"/>
      <c r="B101" s="43"/>
      <c r="C101" s="44"/>
      <c r="D101" s="105"/>
      <c r="E101" s="211" t="s">
        <v>362</v>
      </c>
      <c r="F101" s="191"/>
      <c r="G101" s="80"/>
      <c r="H101" s="38"/>
      <c r="I101" s="70"/>
      <c r="J101" s="89"/>
      <c r="K101" s="60"/>
    </row>
    <row r="102" spans="1:11" ht="16.5" thickBot="1">
      <c r="A102" s="130"/>
      <c r="B102" s="75"/>
      <c r="C102" s="53"/>
      <c r="D102" s="53"/>
      <c r="E102" s="90" t="s">
        <v>97</v>
      </c>
      <c r="F102" s="55"/>
      <c r="G102" s="56"/>
      <c r="H102" s="214"/>
      <c r="I102" s="58"/>
      <c r="J102" s="91">
        <f>SUM(I92:I100)</f>
        <v>25718.57</v>
      </c>
      <c r="K102" s="60"/>
    </row>
    <row r="103" spans="1:10" ht="15.75">
      <c r="A103" s="130"/>
      <c r="B103" s="28" t="s">
        <v>54</v>
      </c>
      <c r="C103" s="81"/>
      <c r="D103" s="81"/>
      <c r="E103" s="81" t="s">
        <v>49</v>
      </c>
      <c r="F103" s="97"/>
      <c r="G103" s="68"/>
      <c r="H103" s="38"/>
      <c r="I103" s="83"/>
      <c r="J103" s="98"/>
    </row>
    <row r="104" spans="1:10" ht="15.75">
      <c r="A104" s="130"/>
      <c r="B104" s="28" t="s">
        <v>93</v>
      </c>
      <c r="C104" s="107"/>
      <c r="D104" s="108"/>
      <c r="E104" s="81" t="s">
        <v>152</v>
      </c>
      <c r="F104" s="97"/>
      <c r="G104" s="68"/>
      <c r="H104" s="38"/>
      <c r="I104" s="83"/>
      <c r="J104" s="98"/>
    </row>
    <row r="105" spans="1:10" ht="15.75">
      <c r="A105" s="130"/>
      <c r="B105" s="28" t="s">
        <v>118</v>
      </c>
      <c r="C105" s="81"/>
      <c r="D105" s="42"/>
      <c r="E105" s="30" t="s">
        <v>78</v>
      </c>
      <c r="F105" s="109"/>
      <c r="G105" s="37"/>
      <c r="H105" s="38"/>
      <c r="J105" s="98"/>
    </row>
    <row r="106" spans="1:10" ht="31.5">
      <c r="A106" s="130"/>
      <c r="B106" s="43" t="s">
        <v>231</v>
      </c>
      <c r="C106" s="184">
        <v>95471</v>
      </c>
      <c r="D106" s="201">
        <v>486.69</v>
      </c>
      <c r="E106" s="202" t="s">
        <v>180</v>
      </c>
      <c r="F106" s="74">
        <v>2</v>
      </c>
      <c r="G106" s="61" t="s">
        <v>5</v>
      </c>
      <c r="H106" s="38">
        <f t="shared" si="5"/>
        <v>588.89</v>
      </c>
      <c r="I106" s="62">
        <f aca="true" t="shared" si="7" ref="I106:I160">SUM(F106*H106)</f>
        <v>1177.78</v>
      </c>
      <c r="J106" s="98"/>
    </row>
    <row r="107" spans="1:10" ht="15.75">
      <c r="A107" s="130"/>
      <c r="B107" s="43" t="s">
        <v>232</v>
      </c>
      <c r="C107" s="36" t="s">
        <v>42</v>
      </c>
      <c r="D107" s="71">
        <v>1.53</v>
      </c>
      <c r="E107" s="42" t="s">
        <v>41</v>
      </c>
      <c r="F107" s="42">
        <v>2</v>
      </c>
      <c r="G107" s="37" t="s">
        <v>5</v>
      </c>
      <c r="H107" s="38">
        <f t="shared" si="5"/>
        <v>1.85</v>
      </c>
      <c r="I107" s="62">
        <f t="shared" si="7"/>
        <v>3.7</v>
      </c>
      <c r="J107" s="98"/>
    </row>
    <row r="108" spans="1:10" ht="15.75">
      <c r="A108" s="130"/>
      <c r="B108" s="43" t="s">
        <v>233</v>
      </c>
      <c r="C108" s="36">
        <v>95544</v>
      </c>
      <c r="D108" s="41">
        <v>36.88</v>
      </c>
      <c r="E108" s="36" t="s">
        <v>79</v>
      </c>
      <c r="F108" s="42">
        <v>2</v>
      </c>
      <c r="G108" s="37" t="s">
        <v>5</v>
      </c>
      <c r="H108" s="38">
        <f t="shared" si="5"/>
        <v>44.62</v>
      </c>
      <c r="I108" s="62">
        <f t="shared" si="7"/>
        <v>89.24</v>
      </c>
      <c r="J108" s="98"/>
    </row>
    <row r="109" spans="1:10" ht="15.75">
      <c r="A109" s="130"/>
      <c r="B109" s="43" t="s">
        <v>234</v>
      </c>
      <c r="C109" s="36">
        <v>86904</v>
      </c>
      <c r="D109" s="36">
        <v>101.66</v>
      </c>
      <c r="E109" s="36" t="s">
        <v>34</v>
      </c>
      <c r="F109" s="42">
        <v>2</v>
      </c>
      <c r="G109" s="37" t="s">
        <v>5</v>
      </c>
      <c r="H109" s="38">
        <f t="shared" si="5"/>
        <v>123.01</v>
      </c>
      <c r="I109" s="62">
        <f t="shared" si="7"/>
        <v>246.02</v>
      </c>
      <c r="J109" s="98"/>
    </row>
    <row r="110" spans="1:10" ht="15.75">
      <c r="A110" s="130"/>
      <c r="B110" s="43" t="s">
        <v>235</v>
      </c>
      <c r="C110" s="36">
        <v>95545</v>
      </c>
      <c r="D110" s="41">
        <v>36.15</v>
      </c>
      <c r="E110" s="36" t="s">
        <v>80</v>
      </c>
      <c r="F110" s="42">
        <v>2</v>
      </c>
      <c r="G110" s="37" t="s">
        <v>5</v>
      </c>
      <c r="H110" s="38">
        <f t="shared" si="5"/>
        <v>43.74</v>
      </c>
      <c r="I110" s="62">
        <f t="shared" si="7"/>
        <v>87.48</v>
      </c>
      <c r="J110" s="98"/>
    </row>
    <row r="111" spans="1:10" ht="15.75">
      <c r="A111" s="130"/>
      <c r="B111" s="43" t="s">
        <v>236</v>
      </c>
      <c r="C111" s="36" t="s">
        <v>60</v>
      </c>
      <c r="D111" s="41">
        <v>166.61</v>
      </c>
      <c r="E111" s="36" t="s">
        <v>81</v>
      </c>
      <c r="F111" s="42">
        <v>2</v>
      </c>
      <c r="G111" s="37" t="s">
        <v>5</v>
      </c>
      <c r="H111" s="38">
        <f t="shared" si="5"/>
        <v>201.6</v>
      </c>
      <c r="I111" s="62">
        <f t="shared" si="7"/>
        <v>403.2</v>
      </c>
      <c r="J111" s="98"/>
    </row>
    <row r="112" spans="1:10" ht="15.75">
      <c r="A112" s="130"/>
      <c r="B112" s="28" t="s">
        <v>237</v>
      </c>
      <c r="C112" s="81"/>
      <c r="D112" s="81"/>
      <c r="E112" s="81" t="s">
        <v>153</v>
      </c>
      <c r="F112" s="97"/>
      <c r="G112" s="82"/>
      <c r="H112" s="38"/>
      <c r="I112" s="62"/>
      <c r="J112" s="98"/>
    </row>
    <row r="113" spans="1:10" ht="15.75">
      <c r="A113" s="130"/>
      <c r="B113" s="76" t="s">
        <v>238</v>
      </c>
      <c r="C113" s="108"/>
      <c r="D113" s="108"/>
      <c r="E113" s="30" t="s">
        <v>30</v>
      </c>
      <c r="F113" s="39"/>
      <c r="G113" s="60"/>
      <c r="H113" s="38"/>
      <c r="I113" s="62"/>
      <c r="J113" s="98"/>
    </row>
    <row r="114" spans="1:10" ht="15.75">
      <c r="A114" s="130"/>
      <c r="B114" s="78" t="s">
        <v>239</v>
      </c>
      <c r="C114" s="36" t="s">
        <v>62</v>
      </c>
      <c r="D114" s="41">
        <v>101.93</v>
      </c>
      <c r="E114" s="99" t="s">
        <v>31</v>
      </c>
      <c r="F114" s="42">
        <v>2</v>
      </c>
      <c r="G114" s="37" t="s">
        <v>5</v>
      </c>
      <c r="H114" s="38">
        <f t="shared" si="5"/>
        <v>123.34</v>
      </c>
      <c r="I114" s="62">
        <f t="shared" si="7"/>
        <v>246.68</v>
      </c>
      <c r="J114" s="98"/>
    </row>
    <row r="115" spans="1:10" ht="15.75">
      <c r="A115" s="130"/>
      <c r="B115" s="78" t="s">
        <v>240</v>
      </c>
      <c r="C115" s="36" t="s">
        <v>63</v>
      </c>
      <c r="D115" s="41">
        <v>110.26</v>
      </c>
      <c r="E115" s="99" t="s">
        <v>32</v>
      </c>
      <c r="F115" s="42">
        <v>4</v>
      </c>
      <c r="G115" s="37" t="s">
        <v>5</v>
      </c>
      <c r="H115" s="38">
        <f t="shared" si="5"/>
        <v>133.41</v>
      </c>
      <c r="I115" s="62">
        <f t="shared" si="7"/>
        <v>533.64</v>
      </c>
      <c r="J115" s="98"/>
    </row>
    <row r="116" spans="1:10" ht="15.75">
      <c r="A116" s="130"/>
      <c r="B116" s="76" t="s">
        <v>241</v>
      </c>
      <c r="C116" s="108"/>
      <c r="D116" s="108"/>
      <c r="E116" s="30" t="s">
        <v>33</v>
      </c>
      <c r="F116" s="42"/>
      <c r="G116" s="37"/>
      <c r="H116" s="38"/>
      <c r="I116" s="62"/>
      <c r="J116" s="98"/>
    </row>
    <row r="117" spans="1:10" ht="15.75">
      <c r="A117" s="130"/>
      <c r="B117" s="78" t="s">
        <v>242</v>
      </c>
      <c r="C117" s="81" t="s">
        <v>102</v>
      </c>
      <c r="D117" s="41">
        <v>59.9</v>
      </c>
      <c r="E117" s="99" t="s">
        <v>103</v>
      </c>
      <c r="F117" s="42">
        <v>2</v>
      </c>
      <c r="G117" s="37" t="s">
        <v>5</v>
      </c>
      <c r="H117" s="38">
        <f>SUM(D117*(1))</f>
        <v>59.9</v>
      </c>
      <c r="I117" s="62">
        <f t="shared" si="7"/>
        <v>119.8</v>
      </c>
      <c r="J117" s="98"/>
    </row>
    <row r="118" spans="1:10" ht="15.75">
      <c r="A118" s="130"/>
      <c r="B118" s="78" t="s">
        <v>243</v>
      </c>
      <c r="C118" s="36" t="s">
        <v>61</v>
      </c>
      <c r="D118" s="41">
        <v>88.89</v>
      </c>
      <c r="E118" s="99" t="s">
        <v>35</v>
      </c>
      <c r="F118" s="42">
        <v>2</v>
      </c>
      <c r="G118" s="37" t="s">
        <v>5</v>
      </c>
      <c r="H118" s="38">
        <f t="shared" si="5"/>
        <v>107.56</v>
      </c>
      <c r="I118" s="62">
        <f t="shared" si="7"/>
        <v>215.12</v>
      </c>
      <c r="J118" s="98"/>
    </row>
    <row r="119" spans="1:10" ht="15.75">
      <c r="A119" s="130"/>
      <c r="B119" s="28" t="s">
        <v>244</v>
      </c>
      <c r="C119" s="88"/>
      <c r="D119" s="88"/>
      <c r="E119" s="81" t="s">
        <v>154</v>
      </c>
      <c r="F119" s="97"/>
      <c r="G119" s="37"/>
      <c r="H119" s="38"/>
      <c r="I119" s="62">
        <f t="shared" si="7"/>
        <v>0</v>
      </c>
      <c r="J119" s="98"/>
    </row>
    <row r="120" spans="1:10" ht="15.75">
      <c r="A120" s="130"/>
      <c r="B120" s="35" t="s">
        <v>245</v>
      </c>
      <c r="C120" s="44" t="s">
        <v>76</v>
      </c>
      <c r="D120" s="206">
        <v>156.83</v>
      </c>
      <c r="E120" s="88" t="s">
        <v>77</v>
      </c>
      <c r="F120" s="191">
        <v>8</v>
      </c>
      <c r="G120" s="45" t="s">
        <v>5</v>
      </c>
      <c r="H120" s="38">
        <f t="shared" si="5"/>
        <v>189.76</v>
      </c>
      <c r="I120" s="62">
        <f t="shared" si="7"/>
        <v>1518.08</v>
      </c>
      <c r="J120" s="98"/>
    </row>
    <row r="121" spans="1:10" ht="31.5">
      <c r="A121" s="130"/>
      <c r="B121" s="35" t="s">
        <v>246</v>
      </c>
      <c r="C121" s="46" t="s">
        <v>369</v>
      </c>
      <c r="D121" s="50">
        <v>2504.2</v>
      </c>
      <c r="E121" s="188" t="s">
        <v>301</v>
      </c>
      <c r="F121" s="50">
        <v>1</v>
      </c>
      <c r="G121" s="47" t="s">
        <v>5</v>
      </c>
      <c r="H121" s="38">
        <f t="shared" si="5"/>
        <v>3030.08</v>
      </c>
      <c r="I121" s="62">
        <f t="shared" si="7"/>
        <v>3030.08</v>
      </c>
      <c r="J121" s="98"/>
    </row>
    <row r="122" spans="1:10" ht="15.75">
      <c r="A122" s="130"/>
      <c r="B122" s="35" t="s">
        <v>247</v>
      </c>
      <c r="C122" s="44" t="s">
        <v>164</v>
      </c>
      <c r="D122" s="191">
        <v>1989.29</v>
      </c>
      <c r="E122" s="88" t="s">
        <v>182</v>
      </c>
      <c r="F122" s="191">
        <v>1</v>
      </c>
      <c r="G122" s="45" t="s">
        <v>5</v>
      </c>
      <c r="H122" s="38">
        <f t="shared" si="5"/>
        <v>2407.04</v>
      </c>
      <c r="I122" s="62">
        <f t="shared" si="7"/>
        <v>2407.04</v>
      </c>
      <c r="J122" s="98"/>
    </row>
    <row r="123" spans="1:10" ht="31.5">
      <c r="A123" s="130"/>
      <c r="B123" s="43" t="s">
        <v>248</v>
      </c>
      <c r="C123" s="205" t="s">
        <v>302</v>
      </c>
      <c r="D123" s="207">
        <v>2211.95</v>
      </c>
      <c r="E123" s="188" t="s">
        <v>363</v>
      </c>
      <c r="F123" s="50">
        <v>1</v>
      </c>
      <c r="G123" s="47" t="s">
        <v>5</v>
      </c>
      <c r="H123" s="38">
        <f t="shared" si="5"/>
        <v>2676.46</v>
      </c>
      <c r="I123" s="62">
        <f t="shared" si="7"/>
        <v>2676.46</v>
      </c>
      <c r="J123" s="98"/>
    </row>
    <row r="124" spans="1:10" ht="15.75">
      <c r="A124" s="130"/>
      <c r="B124" s="35" t="s">
        <v>249</v>
      </c>
      <c r="C124" s="44">
        <v>88316</v>
      </c>
      <c r="D124" s="200">
        <v>15.14</v>
      </c>
      <c r="E124" s="202" t="s">
        <v>209</v>
      </c>
      <c r="F124" s="191">
        <v>40</v>
      </c>
      <c r="G124" s="45" t="s">
        <v>127</v>
      </c>
      <c r="H124" s="38">
        <f t="shared" si="5"/>
        <v>18.32</v>
      </c>
      <c r="I124" s="62">
        <f t="shared" si="7"/>
        <v>732.8</v>
      </c>
      <c r="J124" s="98"/>
    </row>
    <row r="125" spans="1:10" ht="31.5">
      <c r="A125" s="130"/>
      <c r="B125" s="43" t="s">
        <v>250</v>
      </c>
      <c r="C125" s="46">
        <v>98102</v>
      </c>
      <c r="D125" s="50">
        <v>65.13</v>
      </c>
      <c r="E125" s="92" t="s">
        <v>208</v>
      </c>
      <c r="F125" s="50">
        <v>2</v>
      </c>
      <c r="G125" s="47" t="s">
        <v>5</v>
      </c>
      <c r="H125" s="38">
        <f t="shared" si="5"/>
        <v>78.81</v>
      </c>
      <c r="I125" s="62">
        <f t="shared" si="7"/>
        <v>157.62</v>
      </c>
      <c r="J125" s="98"/>
    </row>
    <row r="126" spans="1:10" ht="15.75">
      <c r="A126" s="130"/>
      <c r="B126" s="35" t="s">
        <v>352</v>
      </c>
      <c r="C126" s="36" t="s">
        <v>64</v>
      </c>
      <c r="D126" s="41">
        <v>22.59</v>
      </c>
      <c r="E126" s="42" t="s">
        <v>82</v>
      </c>
      <c r="F126" s="42">
        <v>4</v>
      </c>
      <c r="G126" s="37" t="s">
        <v>5</v>
      </c>
      <c r="H126" s="38">
        <f t="shared" si="5"/>
        <v>27.33</v>
      </c>
      <c r="I126" s="62">
        <f t="shared" si="7"/>
        <v>109.32</v>
      </c>
      <c r="J126" s="98"/>
    </row>
    <row r="127" spans="1:10" ht="15.75">
      <c r="A127" s="130"/>
      <c r="B127" s="35" t="s">
        <v>251</v>
      </c>
      <c r="C127" s="44">
        <v>86888</v>
      </c>
      <c r="D127" s="208">
        <v>277.24</v>
      </c>
      <c r="E127" s="44" t="s">
        <v>303</v>
      </c>
      <c r="F127" s="191">
        <v>8</v>
      </c>
      <c r="G127" s="45" t="s">
        <v>5</v>
      </c>
      <c r="H127" s="38">
        <f t="shared" si="5"/>
        <v>335.46</v>
      </c>
      <c r="I127" s="73">
        <f t="shared" si="7"/>
        <v>2683.68</v>
      </c>
      <c r="J127" s="98"/>
    </row>
    <row r="128" spans="1:10" ht="15.75">
      <c r="A128" s="130"/>
      <c r="B128" s="35" t="s">
        <v>252</v>
      </c>
      <c r="C128" s="36" t="s">
        <v>42</v>
      </c>
      <c r="D128" s="71">
        <v>1.53</v>
      </c>
      <c r="E128" s="42" t="s">
        <v>41</v>
      </c>
      <c r="F128" s="42">
        <v>8</v>
      </c>
      <c r="G128" s="37" t="s">
        <v>5</v>
      </c>
      <c r="H128" s="38">
        <f t="shared" si="5"/>
        <v>1.85</v>
      </c>
      <c r="I128" s="62">
        <f>SUM(F128*H128)</f>
        <v>14.8</v>
      </c>
      <c r="J128" s="98"/>
    </row>
    <row r="129" spans="1:10" ht="15.75">
      <c r="A129" s="130"/>
      <c r="B129" s="35" t="s">
        <v>253</v>
      </c>
      <c r="C129" s="46">
        <v>100858</v>
      </c>
      <c r="D129" s="201">
        <v>347.96</v>
      </c>
      <c r="E129" s="92" t="s">
        <v>304</v>
      </c>
      <c r="F129" s="50">
        <v>8</v>
      </c>
      <c r="G129" s="177" t="s">
        <v>5</v>
      </c>
      <c r="H129" s="38">
        <f t="shared" si="5"/>
        <v>421.03</v>
      </c>
      <c r="I129" s="178">
        <f t="shared" si="7"/>
        <v>3368.24</v>
      </c>
      <c r="J129" s="98"/>
    </row>
    <row r="130" spans="1:10" ht="15.75">
      <c r="A130" s="130"/>
      <c r="B130" s="35" t="s">
        <v>254</v>
      </c>
      <c r="C130" s="36">
        <v>89711</v>
      </c>
      <c r="D130" s="71">
        <v>13.94</v>
      </c>
      <c r="E130" s="42" t="s">
        <v>36</v>
      </c>
      <c r="F130" s="42">
        <v>18.9</v>
      </c>
      <c r="G130" s="37" t="s">
        <v>14</v>
      </c>
      <c r="H130" s="38">
        <f t="shared" si="5"/>
        <v>16.87</v>
      </c>
      <c r="I130" s="62">
        <f t="shared" si="7"/>
        <v>318.84</v>
      </c>
      <c r="J130" s="98"/>
    </row>
    <row r="131" spans="1:10" ht="15.75">
      <c r="A131" s="130"/>
      <c r="B131" s="35" t="s">
        <v>255</v>
      </c>
      <c r="C131" s="36">
        <v>89712</v>
      </c>
      <c r="D131" s="71">
        <v>20.35</v>
      </c>
      <c r="E131" s="42" t="s">
        <v>37</v>
      </c>
      <c r="F131" s="42">
        <v>24</v>
      </c>
      <c r="G131" s="37" t="s">
        <v>14</v>
      </c>
      <c r="H131" s="38">
        <f t="shared" si="5"/>
        <v>24.62</v>
      </c>
      <c r="I131" s="62">
        <f t="shared" si="7"/>
        <v>590.88</v>
      </c>
      <c r="J131" s="98"/>
    </row>
    <row r="132" spans="1:10" ht="31.5">
      <c r="A132" s="130"/>
      <c r="B132" s="43" t="s">
        <v>256</v>
      </c>
      <c r="C132" s="184">
        <v>89713</v>
      </c>
      <c r="D132" s="209">
        <v>30.99</v>
      </c>
      <c r="E132" s="192" t="s">
        <v>210</v>
      </c>
      <c r="F132" s="74">
        <v>1.5</v>
      </c>
      <c r="G132" s="61" t="s">
        <v>14</v>
      </c>
      <c r="H132" s="38">
        <f t="shared" si="5"/>
        <v>37.5</v>
      </c>
      <c r="I132" s="62">
        <f t="shared" si="7"/>
        <v>56.25</v>
      </c>
      <c r="J132" s="98"/>
    </row>
    <row r="133" spans="1:10" ht="15.75">
      <c r="A133" s="130"/>
      <c r="B133" s="35" t="s">
        <v>257</v>
      </c>
      <c r="C133" s="36">
        <v>89714</v>
      </c>
      <c r="D133" s="212">
        <v>32.04</v>
      </c>
      <c r="E133" s="42" t="s">
        <v>38</v>
      </c>
      <c r="F133" s="42">
        <v>48.2</v>
      </c>
      <c r="G133" s="37" t="s">
        <v>14</v>
      </c>
      <c r="H133" s="38">
        <f t="shared" si="5"/>
        <v>38.77</v>
      </c>
      <c r="I133" s="62">
        <f t="shared" si="7"/>
        <v>1868.71</v>
      </c>
      <c r="J133" s="98"/>
    </row>
    <row r="134" spans="1:10" ht="15.75">
      <c r="A134" s="130"/>
      <c r="B134" s="35" t="s">
        <v>258</v>
      </c>
      <c r="C134" s="36" t="s">
        <v>84</v>
      </c>
      <c r="D134" s="71">
        <v>1.43</v>
      </c>
      <c r="E134" s="42" t="s">
        <v>65</v>
      </c>
      <c r="F134" s="42">
        <v>6</v>
      </c>
      <c r="G134" s="37" t="s">
        <v>5</v>
      </c>
      <c r="H134" s="38">
        <f t="shared" si="5"/>
        <v>1.73</v>
      </c>
      <c r="I134" s="62">
        <f t="shared" si="7"/>
        <v>10.38</v>
      </c>
      <c r="J134" s="98"/>
    </row>
    <row r="135" spans="1:10" ht="15.75">
      <c r="A135" s="130"/>
      <c r="B135" s="35" t="s">
        <v>259</v>
      </c>
      <c r="C135" s="36" t="s">
        <v>39</v>
      </c>
      <c r="D135" s="71">
        <v>1.78</v>
      </c>
      <c r="E135" s="42" t="s">
        <v>83</v>
      </c>
      <c r="F135" s="42">
        <v>1</v>
      </c>
      <c r="G135" s="37" t="s">
        <v>5</v>
      </c>
      <c r="H135" s="38">
        <f t="shared" si="5"/>
        <v>2.15</v>
      </c>
      <c r="I135" s="62">
        <f t="shared" si="7"/>
        <v>2.15</v>
      </c>
      <c r="J135" s="98"/>
    </row>
    <row r="136" spans="1:10" ht="15.75">
      <c r="A136" s="130"/>
      <c r="B136" s="35" t="s">
        <v>260</v>
      </c>
      <c r="C136" s="36" t="s">
        <v>107</v>
      </c>
      <c r="D136" s="71">
        <v>4.7</v>
      </c>
      <c r="E136" s="42" t="s">
        <v>106</v>
      </c>
      <c r="F136" s="42">
        <v>17</v>
      </c>
      <c r="G136" s="37" t="s">
        <v>5</v>
      </c>
      <c r="H136" s="38">
        <f t="shared" si="5"/>
        <v>5.69</v>
      </c>
      <c r="I136" s="62">
        <f t="shared" si="7"/>
        <v>96.73</v>
      </c>
      <c r="J136" s="98"/>
    </row>
    <row r="137" spans="1:10" ht="15.75">
      <c r="A137" s="130"/>
      <c r="B137" s="35" t="s">
        <v>261</v>
      </c>
      <c r="C137" s="36" t="s">
        <v>104</v>
      </c>
      <c r="D137" s="71">
        <v>1.21</v>
      </c>
      <c r="E137" s="42" t="s">
        <v>105</v>
      </c>
      <c r="F137" s="42">
        <v>5</v>
      </c>
      <c r="G137" s="37" t="s">
        <v>5</v>
      </c>
      <c r="H137" s="38">
        <f t="shared" si="5"/>
        <v>1.46</v>
      </c>
      <c r="I137" s="62">
        <f t="shared" si="7"/>
        <v>7.3</v>
      </c>
      <c r="J137" s="98"/>
    </row>
    <row r="138" spans="1:10" ht="15.75">
      <c r="A138" s="130"/>
      <c r="B138" s="35" t="s">
        <v>262</v>
      </c>
      <c r="C138" s="36" t="s">
        <v>55</v>
      </c>
      <c r="D138" s="71">
        <v>9.91</v>
      </c>
      <c r="E138" s="42" t="s">
        <v>163</v>
      </c>
      <c r="F138" s="42">
        <v>2</v>
      </c>
      <c r="G138" s="37" t="s">
        <v>5</v>
      </c>
      <c r="H138" s="38">
        <f t="shared" si="5"/>
        <v>11.99</v>
      </c>
      <c r="I138" s="62">
        <f t="shared" si="7"/>
        <v>23.98</v>
      </c>
      <c r="J138" s="98"/>
    </row>
    <row r="139" spans="1:10" ht="15.75">
      <c r="A139" s="130"/>
      <c r="B139" s="35" t="s">
        <v>263</v>
      </c>
      <c r="C139" s="46" t="s">
        <v>214</v>
      </c>
      <c r="D139" s="105">
        <v>1.06</v>
      </c>
      <c r="E139" s="92" t="s">
        <v>215</v>
      </c>
      <c r="F139" s="74">
        <v>40</v>
      </c>
      <c r="G139" s="77" t="s">
        <v>5</v>
      </c>
      <c r="H139" s="38">
        <f t="shared" si="5"/>
        <v>1.28</v>
      </c>
      <c r="I139" s="62">
        <f t="shared" si="7"/>
        <v>51.2</v>
      </c>
      <c r="J139" s="98"/>
    </row>
    <row r="140" spans="1:10" ht="15.75">
      <c r="A140" s="130"/>
      <c r="B140" s="35" t="s">
        <v>264</v>
      </c>
      <c r="C140" s="36" t="s">
        <v>108</v>
      </c>
      <c r="D140" s="71">
        <v>3.6</v>
      </c>
      <c r="E140" s="42" t="s">
        <v>56</v>
      </c>
      <c r="F140" s="42">
        <v>10</v>
      </c>
      <c r="G140" s="37" t="s">
        <v>5</v>
      </c>
      <c r="H140" s="38">
        <f t="shared" si="5"/>
        <v>4.36</v>
      </c>
      <c r="I140" s="62">
        <f t="shared" si="7"/>
        <v>43.6</v>
      </c>
      <c r="J140" s="98"/>
    </row>
    <row r="141" spans="1:10" ht="15.75">
      <c r="A141" s="130"/>
      <c r="B141" s="35" t="s">
        <v>265</v>
      </c>
      <c r="C141" s="44" t="s">
        <v>311</v>
      </c>
      <c r="D141" s="200">
        <v>26.69</v>
      </c>
      <c r="E141" s="191" t="s">
        <v>312</v>
      </c>
      <c r="F141" s="191">
        <v>7</v>
      </c>
      <c r="G141" s="175" t="s">
        <v>5</v>
      </c>
      <c r="H141" s="38">
        <f aca="true" t="shared" si="8" ref="H141:H159">SUM(D141*(1+$G$7))</f>
        <v>32.29</v>
      </c>
      <c r="I141" s="178">
        <f t="shared" si="7"/>
        <v>226.03</v>
      </c>
      <c r="J141" s="98"/>
    </row>
    <row r="142" spans="1:10" ht="15.75">
      <c r="A142" s="130"/>
      <c r="B142" s="35" t="s">
        <v>266</v>
      </c>
      <c r="C142" s="46" t="s">
        <v>309</v>
      </c>
      <c r="D142" s="105">
        <v>1.93</v>
      </c>
      <c r="E142" s="92" t="s">
        <v>310</v>
      </c>
      <c r="F142" s="191">
        <v>6</v>
      </c>
      <c r="G142" s="175" t="s">
        <v>5</v>
      </c>
      <c r="H142" s="38">
        <f t="shared" si="8"/>
        <v>2.34</v>
      </c>
      <c r="I142" s="178">
        <f t="shared" si="7"/>
        <v>14.04</v>
      </c>
      <c r="J142" s="98"/>
    </row>
    <row r="143" spans="1:10" ht="31.5">
      <c r="A143" s="130"/>
      <c r="B143" s="43" t="s">
        <v>267</v>
      </c>
      <c r="C143" s="46">
        <v>89710</v>
      </c>
      <c r="D143" s="105">
        <v>7.94</v>
      </c>
      <c r="E143" s="92" t="s">
        <v>313</v>
      </c>
      <c r="F143" s="50">
        <v>2</v>
      </c>
      <c r="G143" s="177" t="s">
        <v>5</v>
      </c>
      <c r="H143" s="38">
        <f t="shared" si="8"/>
        <v>9.61</v>
      </c>
      <c r="I143" s="178">
        <f t="shared" si="7"/>
        <v>19.22</v>
      </c>
      <c r="J143" s="98"/>
    </row>
    <row r="144" spans="1:10" ht="15.75">
      <c r="A144" s="130"/>
      <c r="B144" s="35" t="s">
        <v>268</v>
      </c>
      <c r="C144" s="36">
        <v>89625</v>
      </c>
      <c r="D144" s="71">
        <v>14.69</v>
      </c>
      <c r="E144" s="42" t="s">
        <v>40</v>
      </c>
      <c r="F144" s="42">
        <v>4</v>
      </c>
      <c r="G144" s="37" t="s">
        <v>5</v>
      </c>
      <c r="H144" s="38">
        <f t="shared" si="8"/>
        <v>17.77</v>
      </c>
      <c r="I144" s="62">
        <f t="shared" si="7"/>
        <v>71.08</v>
      </c>
      <c r="J144" s="98"/>
    </row>
    <row r="145" spans="1:10" ht="15.75">
      <c r="A145" s="158"/>
      <c r="B145" s="28" t="s">
        <v>147</v>
      </c>
      <c r="C145" s="88"/>
      <c r="D145" s="88"/>
      <c r="E145" s="30" t="s">
        <v>211</v>
      </c>
      <c r="F145" s="97"/>
      <c r="G145" s="37"/>
      <c r="H145" s="38"/>
      <c r="I145" s="62"/>
      <c r="J145" s="98"/>
    </row>
    <row r="146" spans="1:10" ht="15.75">
      <c r="A146" s="130"/>
      <c r="B146" s="35" t="s">
        <v>148</v>
      </c>
      <c r="C146" s="81" t="s">
        <v>102</v>
      </c>
      <c r="D146" s="71">
        <v>3475.18</v>
      </c>
      <c r="E146" s="42" t="s">
        <v>308</v>
      </c>
      <c r="F146" s="42">
        <v>1</v>
      </c>
      <c r="G146" s="37" t="s">
        <v>5</v>
      </c>
      <c r="H146" s="38">
        <f>SUM(D146*(1))</f>
        <v>3475.18</v>
      </c>
      <c r="I146" s="62">
        <f t="shared" si="7"/>
        <v>3475.18</v>
      </c>
      <c r="J146" s="98"/>
    </row>
    <row r="147" spans="1:10" ht="15.75">
      <c r="A147" s="130"/>
      <c r="B147" s="35" t="s">
        <v>185</v>
      </c>
      <c r="C147" s="36">
        <v>94703</v>
      </c>
      <c r="D147" s="71">
        <v>13.39</v>
      </c>
      <c r="E147" s="42" t="s">
        <v>58</v>
      </c>
      <c r="F147" s="42">
        <v>1</v>
      </c>
      <c r="G147" s="37" t="s">
        <v>5</v>
      </c>
      <c r="H147" s="38">
        <f t="shared" si="8"/>
        <v>16.2</v>
      </c>
      <c r="I147" s="62">
        <f t="shared" si="7"/>
        <v>16.2</v>
      </c>
      <c r="J147" s="98"/>
    </row>
    <row r="148" spans="1:10" ht="15.75">
      <c r="A148" s="130"/>
      <c r="B148" s="35" t="s">
        <v>353</v>
      </c>
      <c r="C148" s="36">
        <v>95673</v>
      </c>
      <c r="D148" s="71">
        <v>146.17</v>
      </c>
      <c r="E148" s="42" t="s">
        <v>306</v>
      </c>
      <c r="F148" s="42">
        <v>1</v>
      </c>
      <c r="G148" s="37" t="s">
        <v>5</v>
      </c>
      <c r="H148" s="38">
        <f t="shared" si="8"/>
        <v>176.87</v>
      </c>
      <c r="I148" s="62">
        <v>181.25</v>
      </c>
      <c r="J148" s="98"/>
    </row>
    <row r="149" spans="1:10" ht="15.75">
      <c r="A149" s="130"/>
      <c r="B149" s="35" t="s">
        <v>149</v>
      </c>
      <c r="C149" s="44">
        <v>86901</v>
      </c>
      <c r="D149" s="187">
        <v>109.66</v>
      </c>
      <c r="E149" s="191" t="s">
        <v>305</v>
      </c>
      <c r="F149" s="191">
        <v>8</v>
      </c>
      <c r="G149" s="45" t="s">
        <v>5</v>
      </c>
      <c r="H149" s="38">
        <f t="shared" si="8"/>
        <v>132.69</v>
      </c>
      <c r="I149" s="70">
        <f t="shared" si="7"/>
        <v>1061.52</v>
      </c>
      <c r="J149" s="98"/>
    </row>
    <row r="150" spans="1:10" ht="15.75">
      <c r="A150" s="130"/>
      <c r="B150" s="35" t="s">
        <v>269</v>
      </c>
      <c r="C150" s="44">
        <v>86900</v>
      </c>
      <c r="D150" s="187">
        <v>166.5</v>
      </c>
      <c r="E150" s="202" t="s">
        <v>216</v>
      </c>
      <c r="F150" s="191">
        <v>4</v>
      </c>
      <c r="G150" s="80" t="s">
        <v>5</v>
      </c>
      <c r="H150" s="38">
        <f t="shared" si="8"/>
        <v>201.47</v>
      </c>
      <c r="I150" s="62">
        <f t="shared" si="7"/>
        <v>805.88</v>
      </c>
      <c r="J150" s="98"/>
    </row>
    <row r="151" spans="1:10" ht="15.75">
      <c r="A151" s="130"/>
      <c r="B151" s="35" t="s">
        <v>270</v>
      </c>
      <c r="C151" s="36">
        <v>89446</v>
      </c>
      <c r="D151" s="71">
        <v>3.13</v>
      </c>
      <c r="E151" s="42" t="s">
        <v>212</v>
      </c>
      <c r="F151" s="42">
        <v>18.6</v>
      </c>
      <c r="G151" s="37" t="s">
        <v>14</v>
      </c>
      <c r="H151" s="38">
        <f t="shared" si="8"/>
        <v>3.79</v>
      </c>
      <c r="I151" s="62">
        <f t="shared" si="7"/>
        <v>70.49</v>
      </c>
      <c r="J151" s="98"/>
    </row>
    <row r="152" spans="1:10" ht="15.75">
      <c r="A152" s="158"/>
      <c r="B152" s="35" t="s">
        <v>271</v>
      </c>
      <c r="C152" s="36">
        <v>89447</v>
      </c>
      <c r="D152" s="71">
        <v>6.48</v>
      </c>
      <c r="E152" s="42" t="s">
        <v>213</v>
      </c>
      <c r="F152" s="42">
        <v>88.5</v>
      </c>
      <c r="G152" s="37" t="s">
        <v>14</v>
      </c>
      <c r="H152" s="38">
        <f t="shared" si="8"/>
        <v>7.84</v>
      </c>
      <c r="I152" s="62">
        <f t="shared" si="7"/>
        <v>693.84</v>
      </c>
      <c r="J152" s="98"/>
    </row>
    <row r="153" spans="1:10" ht="31.5">
      <c r="A153" s="158"/>
      <c r="B153" s="43" t="s">
        <v>354</v>
      </c>
      <c r="C153" s="184">
        <v>86911</v>
      </c>
      <c r="D153" s="204">
        <v>44.29</v>
      </c>
      <c r="E153" s="92" t="s">
        <v>136</v>
      </c>
      <c r="F153" s="74">
        <v>4</v>
      </c>
      <c r="G153" s="61" t="s">
        <v>5</v>
      </c>
      <c r="H153" s="38">
        <f t="shared" si="8"/>
        <v>53.59</v>
      </c>
      <c r="I153" s="62">
        <f t="shared" si="7"/>
        <v>214.36</v>
      </c>
      <c r="J153" s="98"/>
    </row>
    <row r="154" spans="1:10" ht="15.75">
      <c r="A154" s="158"/>
      <c r="B154" s="35" t="s">
        <v>355</v>
      </c>
      <c r="C154" s="36">
        <v>89492</v>
      </c>
      <c r="D154" s="71">
        <v>5</v>
      </c>
      <c r="E154" s="42" t="s">
        <v>85</v>
      </c>
      <c r="F154" s="42">
        <v>19</v>
      </c>
      <c r="G154" s="37" t="s">
        <v>5</v>
      </c>
      <c r="H154" s="38">
        <f t="shared" si="8"/>
        <v>6.05</v>
      </c>
      <c r="I154" s="62">
        <f t="shared" si="7"/>
        <v>114.95</v>
      </c>
      <c r="J154" s="98"/>
    </row>
    <row r="155" spans="1:10" ht="15.75">
      <c r="A155" s="130"/>
      <c r="B155" s="35" t="s">
        <v>272</v>
      </c>
      <c r="C155" s="36" t="s">
        <v>87</v>
      </c>
      <c r="D155" s="71">
        <v>2.57</v>
      </c>
      <c r="E155" s="42" t="s">
        <v>88</v>
      </c>
      <c r="F155" s="42">
        <v>14</v>
      </c>
      <c r="G155" s="37" t="s">
        <v>5</v>
      </c>
      <c r="H155" s="38">
        <f t="shared" si="8"/>
        <v>3.11</v>
      </c>
      <c r="I155" s="62">
        <f t="shared" si="7"/>
        <v>43.54</v>
      </c>
      <c r="J155" s="98"/>
    </row>
    <row r="156" spans="1:10" ht="15.75">
      <c r="A156" s="130"/>
      <c r="B156" s="35" t="s">
        <v>273</v>
      </c>
      <c r="C156" s="36">
        <v>89398</v>
      </c>
      <c r="D156" s="71">
        <v>12.8</v>
      </c>
      <c r="E156" s="42" t="s">
        <v>86</v>
      </c>
      <c r="F156" s="42">
        <v>15</v>
      </c>
      <c r="G156" s="37" t="s">
        <v>5</v>
      </c>
      <c r="H156" s="38">
        <f t="shared" si="8"/>
        <v>15.49</v>
      </c>
      <c r="I156" s="62">
        <f t="shared" si="7"/>
        <v>232.35</v>
      </c>
      <c r="J156" s="98"/>
    </row>
    <row r="157" spans="1:10" ht="31.5">
      <c r="A157" s="130"/>
      <c r="B157" s="43" t="s">
        <v>274</v>
      </c>
      <c r="C157" s="184">
        <v>89400</v>
      </c>
      <c r="D157" s="209">
        <v>14.11</v>
      </c>
      <c r="E157" s="92" t="s">
        <v>217</v>
      </c>
      <c r="F157" s="74">
        <v>1</v>
      </c>
      <c r="G157" s="61" t="s">
        <v>5</v>
      </c>
      <c r="H157" s="38">
        <f t="shared" si="8"/>
        <v>17.07</v>
      </c>
      <c r="I157" s="62">
        <f t="shared" si="7"/>
        <v>17.07</v>
      </c>
      <c r="J157" s="98"/>
    </row>
    <row r="158" spans="1:10" ht="15.75">
      <c r="A158" s="130"/>
      <c r="B158" s="35" t="s">
        <v>275</v>
      </c>
      <c r="C158" s="36">
        <v>89395</v>
      </c>
      <c r="D158" s="71">
        <v>9.15</v>
      </c>
      <c r="E158" s="42" t="s">
        <v>57</v>
      </c>
      <c r="F158" s="42">
        <v>15</v>
      </c>
      <c r="G158" s="37" t="s">
        <v>5</v>
      </c>
      <c r="H158" s="38">
        <f t="shared" si="8"/>
        <v>11.07</v>
      </c>
      <c r="I158" s="62">
        <f t="shared" si="7"/>
        <v>166.05</v>
      </c>
      <c r="J158" s="98"/>
    </row>
    <row r="159" spans="1:10" ht="15.75">
      <c r="A159" s="130"/>
      <c r="B159" s="35" t="s">
        <v>356</v>
      </c>
      <c r="C159" s="44">
        <v>89349</v>
      </c>
      <c r="D159" s="200">
        <v>21.52</v>
      </c>
      <c r="E159" s="210" t="s">
        <v>181</v>
      </c>
      <c r="F159" s="191">
        <v>6</v>
      </c>
      <c r="G159" s="80" t="s">
        <v>5</v>
      </c>
      <c r="H159" s="38">
        <f t="shared" si="8"/>
        <v>26.04</v>
      </c>
      <c r="I159" s="62">
        <f t="shared" si="7"/>
        <v>156.24</v>
      </c>
      <c r="J159" s="98"/>
    </row>
    <row r="160" spans="1:10" ht="16.5" thickBot="1">
      <c r="A160" s="130"/>
      <c r="B160" s="35" t="s">
        <v>276</v>
      </c>
      <c r="C160" s="44">
        <v>89352</v>
      </c>
      <c r="D160" s="200">
        <v>27.4</v>
      </c>
      <c r="E160" s="210" t="s">
        <v>135</v>
      </c>
      <c r="F160" s="191">
        <v>6</v>
      </c>
      <c r="G160" s="80" t="s">
        <v>5</v>
      </c>
      <c r="H160" s="38">
        <f>SUM(D160*(1+$G$7))</f>
        <v>33.15</v>
      </c>
      <c r="I160" s="62">
        <f t="shared" si="7"/>
        <v>198.9</v>
      </c>
      <c r="J160" s="98"/>
    </row>
    <row r="161" spans="1:11" ht="16.5" thickBot="1">
      <c r="A161" s="130"/>
      <c r="B161" s="52"/>
      <c r="C161" s="53"/>
      <c r="D161" s="53"/>
      <c r="E161" s="54" t="s">
        <v>48</v>
      </c>
      <c r="F161" s="55"/>
      <c r="G161" s="56"/>
      <c r="H161" s="111"/>
      <c r="I161" s="58"/>
      <c r="J161" s="59">
        <f>SUM(I106:I160)</f>
        <v>30668.99</v>
      </c>
      <c r="K161" s="88"/>
    </row>
    <row r="162" spans="1:10" ht="15.75">
      <c r="A162" s="130"/>
      <c r="B162" s="28" t="s">
        <v>94</v>
      </c>
      <c r="C162" s="36"/>
      <c r="D162" s="36"/>
      <c r="E162" s="81" t="s">
        <v>130</v>
      </c>
      <c r="F162" s="39"/>
      <c r="G162" s="60"/>
      <c r="H162" s="110"/>
      <c r="J162" s="51"/>
    </row>
    <row r="163" spans="1:10" ht="15.75">
      <c r="A163" s="130"/>
      <c r="B163" s="28"/>
      <c r="C163" s="36"/>
      <c r="D163" s="36"/>
      <c r="E163" s="99" t="s">
        <v>90</v>
      </c>
      <c r="F163" s="39"/>
      <c r="G163" s="60"/>
      <c r="H163" s="110"/>
      <c r="J163" s="51"/>
    </row>
    <row r="164" spans="1:10" ht="15.75">
      <c r="A164" s="130"/>
      <c r="B164" s="28" t="s">
        <v>95</v>
      </c>
      <c r="C164" s="36"/>
      <c r="D164" s="36"/>
      <c r="E164" s="30" t="s">
        <v>131</v>
      </c>
      <c r="F164" s="39"/>
      <c r="G164" s="60"/>
      <c r="H164" s="110"/>
      <c r="I164" s="39"/>
      <c r="J164" s="51"/>
    </row>
    <row r="165" spans="1:10" ht="15.75">
      <c r="A165" s="158"/>
      <c r="B165" s="35" t="s">
        <v>150</v>
      </c>
      <c r="C165" s="36"/>
      <c r="D165" s="71">
        <v>0</v>
      </c>
      <c r="E165" s="36" t="s">
        <v>170</v>
      </c>
      <c r="F165" s="42">
        <v>1</v>
      </c>
      <c r="G165" s="37" t="s">
        <v>5</v>
      </c>
      <c r="H165" s="39">
        <v>6233</v>
      </c>
      <c r="I165" s="39">
        <f>H165</f>
        <v>6233</v>
      </c>
      <c r="J165" s="51"/>
    </row>
    <row r="166" spans="1:10" ht="16.5" thickBot="1">
      <c r="A166" s="158"/>
      <c r="B166" s="35" t="s">
        <v>151</v>
      </c>
      <c r="C166" s="36"/>
      <c r="D166" s="71">
        <v>0</v>
      </c>
      <c r="E166" s="36" t="s">
        <v>129</v>
      </c>
      <c r="F166" s="42">
        <v>1</v>
      </c>
      <c r="G166" s="37" t="s">
        <v>5</v>
      </c>
      <c r="H166" s="110">
        <v>30731.49</v>
      </c>
      <c r="I166" s="39">
        <f>H166</f>
        <v>30731.49</v>
      </c>
      <c r="J166" s="51"/>
    </row>
    <row r="167" spans="1:10" ht="16.5" thickBot="1">
      <c r="A167" s="130"/>
      <c r="B167" s="52"/>
      <c r="C167" s="53"/>
      <c r="D167" s="53"/>
      <c r="E167" s="54" t="s">
        <v>72</v>
      </c>
      <c r="F167" s="55"/>
      <c r="G167" s="56"/>
      <c r="H167" s="57"/>
      <c r="I167" s="58"/>
      <c r="J167" s="59">
        <f>SUM(I165:I166)</f>
        <v>36964.49</v>
      </c>
    </row>
    <row r="168" spans="1:10" ht="15.75">
      <c r="A168" s="158"/>
      <c r="B168" s="28" t="s">
        <v>186</v>
      </c>
      <c r="C168" s="29"/>
      <c r="D168" s="29"/>
      <c r="E168" s="81" t="s">
        <v>70</v>
      </c>
      <c r="F168" s="24"/>
      <c r="G168" s="95"/>
      <c r="H168" s="112"/>
      <c r="I168" s="39"/>
      <c r="J168" s="40"/>
    </row>
    <row r="169" spans="2:10" ht="15.75">
      <c r="B169" s="35"/>
      <c r="C169" s="36"/>
      <c r="D169" s="71"/>
      <c r="E169" s="99" t="s">
        <v>89</v>
      </c>
      <c r="F169" s="97"/>
      <c r="G169" s="37"/>
      <c r="H169" s="110"/>
      <c r="I169" s="39"/>
      <c r="J169" s="69"/>
    </row>
    <row r="170" spans="2:10" ht="16.5" thickBot="1">
      <c r="B170" s="35" t="s">
        <v>187</v>
      </c>
      <c r="C170" s="36"/>
      <c r="D170" s="71"/>
      <c r="E170" s="99" t="s">
        <v>169</v>
      </c>
      <c r="F170" s="42">
        <v>1</v>
      </c>
      <c r="G170" s="37" t="s">
        <v>5</v>
      </c>
      <c r="H170" s="110">
        <v>10611.82</v>
      </c>
      <c r="I170" s="39">
        <f>H170</f>
        <v>10611.82</v>
      </c>
      <c r="J170" s="69"/>
    </row>
    <row r="171" spans="2:10" ht="16.5" thickBot="1">
      <c r="B171" s="52"/>
      <c r="C171" s="53"/>
      <c r="D171" s="113"/>
      <c r="E171" s="54" t="s">
        <v>48</v>
      </c>
      <c r="F171" s="55"/>
      <c r="G171" s="56"/>
      <c r="H171" s="114"/>
      <c r="I171" s="55"/>
      <c r="J171" s="59">
        <f>SUM(I170:I170)</f>
        <v>10611.82</v>
      </c>
    </row>
    <row r="172" spans="2:10" ht="15.75">
      <c r="B172" s="28" t="s">
        <v>357</v>
      </c>
      <c r="C172" s="108"/>
      <c r="D172" s="108"/>
      <c r="E172" s="81" t="s">
        <v>71</v>
      </c>
      <c r="F172" s="24"/>
      <c r="G172" s="95"/>
      <c r="H172" s="112"/>
      <c r="I172" s="39"/>
      <c r="J172" s="69"/>
    </row>
    <row r="173" spans="2:10" ht="16.5" thickBot="1">
      <c r="B173" s="35" t="s">
        <v>358</v>
      </c>
      <c r="C173" s="44">
        <v>88316</v>
      </c>
      <c r="D173" s="200">
        <v>15.14</v>
      </c>
      <c r="E173" s="202" t="s">
        <v>117</v>
      </c>
      <c r="F173" s="191">
        <v>40</v>
      </c>
      <c r="G173" s="45" t="s">
        <v>127</v>
      </c>
      <c r="H173" s="26">
        <f>SUM(D173*1.22)</f>
        <v>18.47</v>
      </c>
      <c r="I173" s="70">
        <f>SUM(F173*H173)</f>
        <v>738.8</v>
      </c>
      <c r="J173" s="69"/>
    </row>
    <row r="174" spans="2:10" ht="16.5" thickBot="1">
      <c r="B174" s="52"/>
      <c r="C174" s="53"/>
      <c r="D174" s="53"/>
      <c r="E174" s="115" t="s">
        <v>48</v>
      </c>
      <c r="F174" s="58"/>
      <c r="G174" s="106"/>
      <c r="H174" s="57"/>
      <c r="I174" s="58"/>
      <c r="J174" s="59">
        <f>I173</f>
        <v>738.8</v>
      </c>
    </row>
    <row r="175" spans="2:10" ht="16.5" thickBot="1">
      <c r="B175" s="52"/>
      <c r="C175" s="53"/>
      <c r="D175" s="53"/>
      <c r="E175" s="118"/>
      <c r="F175" s="119"/>
      <c r="G175" s="120"/>
      <c r="H175" s="121"/>
      <c r="I175" s="119"/>
      <c r="J175" s="27"/>
    </row>
    <row r="176" spans="2:10" ht="16.5" thickBot="1">
      <c r="B176" s="122"/>
      <c r="C176" s="123"/>
      <c r="D176" s="123"/>
      <c r="E176" s="123" t="s">
        <v>371</v>
      </c>
      <c r="F176" s="124"/>
      <c r="G176" s="125"/>
      <c r="H176" s="126"/>
      <c r="I176" s="127"/>
      <c r="J176" s="100">
        <f>SUM(J174,J171,J167,J161,J102,J89,J86,J69,J61,J47,J35,J31,J21,J16)</f>
        <v>212622.12</v>
      </c>
    </row>
    <row r="177" spans="2:10" ht="15.75">
      <c r="B177" s="79" t="s">
        <v>155</v>
      </c>
      <c r="C177" s="31"/>
      <c r="D177" s="128"/>
      <c r="J177" s="14"/>
    </row>
    <row r="178" spans="2:12" ht="15.75">
      <c r="B178" s="184" t="s">
        <v>359</v>
      </c>
      <c r="F178" s="129"/>
      <c r="G178" s="129"/>
      <c r="H178" s="129"/>
      <c r="I178" s="129"/>
      <c r="J178" s="14"/>
      <c r="L178" s="39"/>
    </row>
    <row r="179" spans="2:12" ht="15.75">
      <c r="B179" s="184"/>
      <c r="F179" s="129"/>
      <c r="G179" s="129"/>
      <c r="H179" s="129"/>
      <c r="I179" s="129"/>
      <c r="J179" s="14"/>
      <c r="L179" s="39"/>
    </row>
    <row r="180" spans="2:10" ht="15.75">
      <c r="B180" s="130" t="s">
        <v>25</v>
      </c>
      <c r="C180" s="130"/>
      <c r="D180" s="130"/>
      <c r="F180" s="131"/>
      <c r="G180" s="132"/>
      <c r="H180" s="133"/>
      <c r="I180" s="131"/>
      <c r="J180" s="14"/>
    </row>
    <row r="181" spans="2:10" ht="15.75">
      <c r="B181" s="130" t="s">
        <v>26</v>
      </c>
      <c r="C181" s="130"/>
      <c r="D181" s="130"/>
      <c r="E181" s="134" t="s">
        <v>292</v>
      </c>
      <c r="F181" s="135"/>
      <c r="G181" s="32"/>
      <c r="H181" s="33"/>
      <c r="J181" s="14"/>
    </row>
    <row r="182" spans="2:10" ht="15.75">
      <c r="B182" s="130" t="s">
        <v>27</v>
      </c>
      <c r="C182" s="130"/>
      <c r="D182" s="130"/>
      <c r="E182" s="88"/>
      <c r="F182" s="136"/>
      <c r="G182" s="32"/>
      <c r="H182" s="33"/>
      <c r="J182" s="14"/>
    </row>
    <row r="183" spans="2:10" ht="15.75">
      <c r="B183" s="130" t="s">
        <v>29</v>
      </c>
      <c r="C183" s="130"/>
      <c r="D183" s="130"/>
      <c r="E183" s="88"/>
      <c r="F183" s="136"/>
      <c r="G183" s="32"/>
      <c r="H183" s="33"/>
      <c r="J183" s="14"/>
    </row>
    <row r="184" spans="5:11" ht="15.75">
      <c r="E184" s="88"/>
      <c r="G184" s="137" t="s">
        <v>22</v>
      </c>
      <c r="H184" s="32"/>
      <c r="I184" s="33"/>
      <c r="J184" s="14"/>
      <c r="K184" s="14"/>
    </row>
    <row r="185" spans="5:11" ht="16.5" thickBot="1">
      <c r="E185" s="99"/>
      <c r="G185" s="138" t="s">
        <v>19</v>
      </c>
      <c r="H185" s="32"/>
      <c r="I185" s="33"/>
      <c r="J185" s="14"/>
      <c r="K185" s="14"/>
    </row>
    <row r="186" spans="2:11" ht="15.75">
      <c r="B186" s="139" t="s">
        <v>193</v>
      </c>
      <c r="C186" s="140"/>
      <c r="D186" s="65"/>
      <c r="E186" s="141"/>
      <c r="G186" s="137" t="s">
        <v>20</v>
      </c>
      <c r="H186" s="32"/>
      <c r="I186" s="33"/>
      <c r="J186" s="14"/>
      <c r="K186" s="136"/>
    </row>
    <row r="187" spans="2:11" ht="16.5" thickBot="1">
      <c r="B187" s="142" t="s">
        <v>372</v>
      </c>
      <c r="C187" s="143"/>
      <c r="D187" s="143"/>
      <c r="E187" s="144"/>
      <c r="G187" s="137" t="s">
        <v>21</v>
      </c>
      <c r="H187" s="32"/>
      <c r="I187" s="33"/>
      <c r="J187" s="14"/>
      <c r="K187" s="136"/>
    </row>
    <row r="188" spans="2:10" ht="15.75">
      <c r="B188" s="99"/>
      <c r="C188" s="99"/>
      <c r="D188" s="99"/>
      <c r="E188" s="88"/>
      <c r="F188" s="145"/>
      <c r="G188" s="146"/>
      <c r="H188" s="33"/>
      <c r="J188" s="14"/>
    </row>
    <row r="189" ht="15.75">
      <c r="E189" s="130"/>
    </row>
    <row r="190" spans="2:10" ht="15.75">
      <c r="B190" s="130"/>
      <c r="C190" s="130"/>
      <c r="D190" s="130"/>
      <c r="F190" s="145"/>
      <c r="G190" s="146"/>
      <c r="H190" s="33"/>
      <c r="J190" s="147"/>
    </row>
    <row r="191" spans="2:10" ht="15.75">
      <c r="B191" s="159" t="s">
        <v>0</v>
      </c>
      <c r="C191" s="159"/>
      <c r="D191" s="159"/>
      <c r="F191" s="160"/>
      <c r="G191" s="161"/>
      <c r="H191" s="162"/>
      <c r="I191" s="160"/>
      <c r="J191" s="160"/>
    </row>
    <row r="192" spans="2:10" ht="15.75">
      <c r="B192" s="163" t="s">
        <v>1</v>
      </c>
      <c r="C192" s="163"/>
      <c r="D192" s="163"/>
      <c r="F192" s="160"/>
      <c r="G192" s="161"/>
      <c r="H192" s="162"/>
      <c r="I192" s="160"/>
      <c r="J192" s="136" t="s">
        <v>1</v>
      </c>
    </row>
    <row r="193" spans="2:10" ht="15.75">
      <c r="B193" s="130" t="s">
        <v>1</v>
      </c>
      <c r="C193" s="130"/>
      <c r="D193" s="130"/>
      <c r="E193" s="163" t="s">
        <v>1</v>
      </c>
      <c r="F193" s="14"/>
      <c r="G193" s="164"/>
      <c r="H193" s="33"/>
      <c r="J193" s="165" t="s">
        <v>1</v>
      </c>
    </row>
    <row r="194" spans="2:10" ht="15.75">
      <c r="B194" s="130"/>
      <c r="C194" s="130"/>
      <c r="D194" s="130"/>
      <c r="E194" s="163" t="s">
        <v>1</v>
      </c>
      <c r="F194" s="14"/>
      <c r="G194" s="164"/>
      <c r="H194" s="33"/>
      <c r="J194" s="147"/>
    </row>
    <row r="195" spans="2:10" ht="15.75">
      <c r="B195" s="159"/>
      <c r="C195" s="159"/>
      <c r="D195" s="159"/>
      <c r="E195" s="163" t="s">
        <v>1</v>
      </c>
      <c r="F195" s="145"/>
      <c r="G195" s="146"/>
      <c r="H195" s="33"/>
      <c r="J195" s="147"/>
    </row>
    <row r="196" spans="2:10" ht="15.75">
      <c r="B196" s="130" t="s">
        <v>1</v>
      </c>
      <c r="C196" s="130"/>
      <c r="D196" s="130"/>
      <c r="E196" s="163"/>
      <c r="F196" s="147"/>
      <c r="G196" s="166"/>
      <c r="H196" s="167"/>
      <c r="I196" s="147"/>
      <c r="J196" s="136"/>
    </row>
    <row r="197" spans="2:10" ht="15.75">
      <c r="B197" s="159"/>
      <c r="C197" s="159"/>
      <c r="D197" s="159"/>
      <c r="E197" s="168"/>
      <c r="F197" s="145"/>
      <c r="G197" s="146"/>
      <c r="H197" s="33" t="s">
        <v>1</v>
      </c>
      <c r="I197" s="14" t="s">
        <v>1</v>
      </c>
      <c r="J197" s="147"/>
    </row>
    <row r="198" spans="2:10" ht="15.75">
      <c r="B198" s="163"/>
      <c r="C198" s="163"/>
      <c r="D198" s="163"/>
      <c r="E198" s="169"/>
      <c r="F198" s="14"/>
      <c r="G198" s="164"/>
      <c r="H198" s="33"/>
      <c r="J198" s="165"/>
    </row>
    <row r="199" spans="2:10" ht="15.75">
      <c r="B199" s="130"/>
      <c r="C199" s="130"/>
      <c r="D199" s="130"/>
      <c r="E199" s="168"/>
      <c r="F199" s="14"/>
      <c r="G199" s="164"/>
      <c r="H199" s="33"/>
      <c r="J199" s="165"/>
    </row>
    <row r="200" spans="2:10" ht="15.75">
      <c r="B200" s="130" t="s">
        <v>0</v>
      </c>
      <c r="C200" s="130"/>
      <c r="D200" s="130"/>
      <c r="E200" s="169"/>
      <c r="F200" s="145"/>
      <c r="G200" s="146"/>
      <c r="H200" s="33"/>
      <c r="J200" s="165"/>
    </row>
    <row r="201" spans="2:10" ht="15.75">
      <c r="B201" s="130"/>
      <c r="C201" s="130"/>
      <c r="D201" s="130"/>
      <c r="E201" s="163"/>
      <c r="F201" s="14"/>
      <c r="G201" s="32"/>
      <c r="H201" s="33"/>
      <c r="J201" s="165"/>
    </row>
    <row r="202" spans="2:10" ht="15.75">
      <c r="B202" s="130"/>
      <c r="C202" s="130"/>
      <c r="D202" s="130"/>
      <c r="E202" s="130"/>
      <c r="F202" s="14"/>
      <c r="G202" s="164"/>
      <c r="H202" s="33"/>
      <c r="J202" s="165"/>
    </row>
    <row r="203" spans="2:10" ht="15.75">
      <c r="B203" s="163"/>
      <c r="C203" s="163"/>
      <c r="D203" s="163"/>
      <c r="E203" s="130"/>
      <c r="F203" s="14"/>
      <c r="G203" s="32"/>
      <c r="H203" s="33"/>
      <c r="J203" s="170"/>
    </row>
    <row r="204" spans="2:10" ht="15.75">
      <c r="B204" s="163"/>
      <c r="C204" s="163"/>
      <c r="D204" s="163"/>
      <c r="E204" s="130"/>
      <c r="F204" s="14"/>
      <c r="G204" s="164"/>
      <c r="H204" s="33"/>
      <c r="J204" s="165"/>
    </row>
    <row r="205" spans="2:10" ht="15.75">
      <c r="B205" s="130"/>
      <c r="C205" s="130"/>
      <c r="D205" s="130"/>
      <c r="E205" s="130"/>
      <c r="F205" s="145"/>
      <c r="G205" s="146"/>
      <c r="H205" s="33"/>
      <c r="J205" s="165"/>
    </row>
    <row r="206" spans="2:10" ht="15.75">
      <c r="B206" s="130"/>
      <c r="C206" s="130"/>
      <c r="D206" s="130"/>
      <c r="E206" s="171"/>
      <c r="F206" s="145"/>
      <c r="G206" s="146"/>
      <c r="H206" s="33"/>
      <c r="J206" s="165"/>
    </row>
    <row r="207" spans="2:10" ht="15.75">
      <c r="B207" s="130"/>
      <c r="C207" s="130"/>
      <c r="D207" s="130"/>
      <c r="E207" s="163"/>
      <c r="F207" s="14"/>
      <c r="G207" s="164"/>
      <c r="H207" s="33"/>
      <c r="J207" s="165"/>
    </row>
    <row r="208" spans="2:10" ht="15.75">
      <c r="B208" s="130"/>
      <c r="C208" s="130"/>
      <c r="D208" s="130"/>
      <c r="E208" s="130"/>
      <c r="F208" s="14"/>
      <c r="G208" s="164"/>
      <c r="H208" s="33"/>
      <c r="J208" s="145"/>
    </row>
    <row r="209" spans="2:10" ht="15.75">
      <c r="B209" s="130"/>
      <c r="C209" s="130"/>
      <c r="D209" s="130"/>
      <c r="E209" s="130"/>
      <c r="F209" s="14"/>
      <c r="G209" s="164"/>
      <c r="H209" s="33"/>
      <c r="J209" s="165"/>
    </row>
    <row r="210" spans="2:10" ht="15.75">
      <c r="B210" s="163"/>
      <c r="C210" s="163"/>
      <c r="D210" s="163"/>
      <c r="E210" s="130"/>
      <c r="F210" s="14"/>
      <c r="G210" s="164"/>
      <c r="H210" s="33"/>
      <c r="J210" s="165"/>
    </row>
    <row r="211" spans="5:10" ht="15.75">
      <c r="E211" s="130"/>
      <c r="F211" s="145"/>
      <c r="G211" s="146"/>
      <c r="H211" s="33"/>
      <c r="J211" s="165"/>
    </row>
    <row r="212" spans="5:8" ht="15.75">
      <c r="E212" s="171"/>
      <c r="F212" s="145"/>
      <c r="G212" s="146"/>
      <c r="H212" s="33"/>
    </row>
    <row r="213" ht="15.75">
      <c r="E213" s="163"/>
    </row>
  </sheetData>
  <sheetProtection/>
  <dataValidations count="1">
    <dataValidation type="decimal" operator="greaterThan" allowBlank="1" showInputMessage="1" showErrorMessage="1" error="Apenas números decimais maiores que zero." sqref="D24 D87:D89 D47:D49 D80:D81 D52:D57 D59:D61 D125 D36:D42 D120:D121 D66:D69 D20">
      <formula1>0</formula1>
    </dataValidation>
  </dataValidations>
  <printOptions horizontalCentered="1"/>
  <pageMargins left="0" right="0" top="1.7716535433070868" bottom="0.7874015748031497" header="0" footer="0"/>
  <pageSetup fitToHeight="2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53" sqref="H53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14.7109375" style="0" customWidth="1"/>
  </cols>
  <sheetData>
    <row r="1" ht="3.75" customHeight="1"/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Stumpf</dc:creator>
  <cp:keywords/>
  <dc:description/>
  <cp:lastModifiedBy>engenharia2</cp:lastModifiedBy>
  <cp:lastPrinted>2020-06-17T16:59:53Z</cp:lastPrinted>
  <dcterms:created xsi:type="dcterms:W3CDTF">1998-07-16T19:01:30Z</dcterms:created>
  <dcterms:modified xsi:type="dcterms:W3CDTF">2020-06-17T18:04:44Z</dcterms:modified>
  <cp:category/>
  <cp:version/>
  <cp:contentType/>
  <cp:contentStatus/>
</cp:coreProperties>
</file>