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\Desktop\2016\Campeonatos Municipais\Distrital Norte\Campo\"/>
    </mc:Choice>
  </mc:AlternateContent>
  <bookViews>
    <workbookView xWindow="0" yWindow="300" windowWidth="15600" windowHeight="7815"/>
  </bookViews>
  <sheets>
    <sheet name="Tabela 8 Equipes" sheetId="5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J122" i="5" l="1"/>
  <c r="D122" i="5"/>
  <c r="C122" i="5"/>
  <c r="C120" i="5"/>
  <c r="J120" i="5"/>
  <c r="D120" i="5"/>
  <c r="C117" i="5"/>
  <c r="J117" i="5"/>
  <c r="D117" i="5"/>
  <c r="C115" i="5"/>
  <c r="J115" i="5"/>
  <c r="D115" i="5"/>
  <c r="H83" i="5" l="1"/>
  <c r="H82" i="5"/>
  <c r="H81" i="5"/>
  <c r="H80" i="5"/>
  <c r="B83" i="5"/>
  <c r="B82" i="5"/>
  <c r="B81" i="5"/>
  <c r="B80" i="5"/>
  <c r="D74" i="5"/>
  <c r="I76" i="5"/>
  <c r="D73" i="5"/>
  <c r="I71" i="5"/>
  <c r="D71" i="5"/>
  <c r="D72" i="5"/>
  <c r="I70" i="5"/>
  <c r="I69" i="5"/>
  <c r="D70" i="5"/>
  <c r="D75" i="5"/>
  <c r="I74" i="5"/>
  <c r="I72" i="5"/>
  <c r="D76" i="5"/>
  <c r="D69" i="5"/>
  <c r="I75" i="5"/>
  <c r="I73" i="5"/>
  <c r="K97" i="5" l="1"/>
  <c r="H97" i="5"/>
  <c r="M97" i="5" s="1"/>
  <c r="I105" i="5" s="1"/>
  <c r="D97" i="5"/>
  <c r="C97" i="5"/>
  <c r="K94" i="5"/>
  <c r="H94" i="5"/>
  <c r="M94" i="5" s="1"/>
  <c r="I104" i="5" s="1"/>
  <c r="D94" i="5"/>
  <c r="C94" i="5"/>
  <c r="K96" i="5"/>
  <c r="H96" i="5"/>
  <c r="M96" i="5" s="1"/>
  <c r="M104" i="5" s="1"/>
  <c r="I110" i="5" s="1"/>
  <c r="C110" i="5" s="1"/>
  <c r="D96" i="5"/>
  <c r="C96" i="5"/>
  <c r="K95" i="5"/>
  <c r="H95" i="5"/>
  <c r="M95" i="5" s="1"/>
  <c r="D95" i="5"/>
  <c r="C95" i="5"/>
  <c r="K90" i="5"/>
  <c r="H90" i="5"/>
  <c r="M90" i="5" s="1"/>
  <c r="D90" i="5"/>
  <c r="I90" i="5" s="1"/>
  <c r="C90" i="5"/>
  <c r="K89" i="5"/>
  <c r="H89" i="5"/>
  <c r="M89" i="5" s="1"/>
  <c r="D89" i="5"/>
  <c r="I89" i="5" s="1"/>
  <c r="C89" i="5"/>
  <c r="K87" i="5"/>
  <c r="H87" i="5"/>
  <c r="M87" i="5" s="1"/>
  <c r="D87" i="5"/>
  <c r="I87" i="5" s="1"/>
  <c r="C87" i="5"/>
  <c r="K52" i="5"/>
  <c r="H52" i="5"/>
  <c r="M52" i="5" s="1"/>
  <c r="D52" i="5"/>
  <c r="I52" i="5" s="1"/>
  <c r="C52" i="5"/>
  <c r="K51" i="5"/>
  <c r="H51" i="5"/>
  <c r="M51" i="5" s="1"/>
  <c r="D51" i="5"/>
  <c r="I51" i="5" s="1"/>
  <c r="C51" i="5"/>
  <c r="K50" i="5"/>
  <c r="H50" i="5"/>
  <c r="M50" i="5" s="1"/>
  <c r="D50" i="5"/>
  <c r="I50" i="5" s="1"/>
  <c r="C50" i="5"/>
  <c r="K49" i="5"/>
  <c r="H49" i="5"/>
  <c r="M49" i="5" s="1"/>
  <c r="D49" i="5"/>
  <c r="I49" i="5" s="1"/>
  <c r="C49" i="5"/>
  <c r="K45" i="5"/>
  <c r="H45" i="5"/>
  <c r="M45" i="5" s="1"/>
  <c r="D45" i="5"/>
  <c r="I45" i="5" s="1"/>
  <c r="C45" i="5"/>
  <c r="K44" i="5"/>
  <c r="H44" i="5"/>
  <c r="M44" i="5" s="1"/>
  <c r="D44" i="5"/>
  <c r="I44" i="5" s="1"/>
  <c r="C44" i="5"/>
  <c r="K43" i="5"/>
  <c r="H43" i="5"/>
  <c r="M43" i="5" s="1"/>
  <c r="D43" i="5"/>
  <c r="I43" i="5" s="1"/>
  <c r="C43" i="5"/>
  <c r="K42" i="5"/>
  <c r="H42" i="5"/>
  <c r="M42" i="5" s="1"/>
  <c r="D42" i="5"/>
  <c r="I42" i="5" s="1"/>
  <c r="C42" i="5"/>
  <c r="K38" i="5"/>
  <c r="H38" i="5"/>
  <c r="M38" i="5" s="1"/>
  <c r="D38" i="5"/>
  <c r="I38" i="5" s="1"/>
  <c r="C38" i="5"/>
  <c r="K37" i="5"/>
  <c r="H37" i="5"/>
  <c r="M37" i="5" s="1"/>
  <c r="D37" i="5"/>
  <c r="I37" i="5" s="1"/>
  <c r="C37" i="5"/>
  <c r="K35" i="5"/>
  <c r="H35" i="5"/>
  <c r="M35" i="5" s="1"/>
  <c r="D35" i="5"/>
  <c r="I35" i="5" s="1"/>
  <c r="C35" i="5"/>
  <c r="K34" i="5"/>
  <c r="H34" i="5"/>
  <c r="M34" i="5" s="1"/>
  <c r="D34" i="5"/>
  <c r="I34" i="5" s="1"/>
  <c r="C34" i="5"/>
  <c r="K59" i="5"/>
  <c r="H59" i="5"/>
  <c r="M59" i="5" s="1"/>
  <c r="D59" i="5"/>
  <c r="I59" i="5" s="1"/>
  <c r="C59" i="5"/>
  <c r="K57" i="5"/>
  <c r="H57" i="5"/>
  <c r="M57" i="5" s="1"/>
  <c r="D57" i="5"/>
  <c r="I57" i="5" s="1"/>
  <c r="C57" i="5"/>
  <c r="K58" i="5"/>
  <c r="H58" i="5"/>
  <c r="M58" i="5" s="1"/>
  <c r="D58" i="5"/>
  <c r="I58" i="5" s="1"/>
  <c r="C58" i="5"/>
  <c r="K56" i="5"/>
  <c r="H56" i="5"/>
  <c r="M56" i="5" s="1"/>
  <c r="D56" i="5"/>
  <c r="I56" i="5" s="1"/>
  <c r="C56" i="5"/>
  <c r="K26" i="5"/>
  <c r="H26" i="5"/>
  <c r="M26" i="5" s="1"/>
  <c r="D26" i="5"/>
  <c r="I26" i="5" s="1"/>
  <c r="C26" i="5"/>
  <c r="K28" i="5"/>
  <c r="H28" i="5"/>
  <c r="M28" i="5" s="1"/>
  <c r="D28" i="5"/>
  <c r="I28" i="5" s="1"/>
  <c r="C28" i="5"/>
  <c r="K27" i="5"/>
  <c r="H27" i="5"/>
  <c r="M27" i="5" s="1"/>
  <c r="D27" i="5"/>
  <c r="I27" i="5" s="1"/>
  <c r="C27" i="5"/>
  <c r="K29" i="5"/>
  <c r="H29" i="5"/>
  <c r="M29" i="5" s="1"/>
  <c r="D29" i="5"/>
  <c r="I29" i="5" s="1"/>
  <c r="C29" i="5"/>
  <c r="K21" i="5"/>
  <c r="H21" i="5"/>
  <c r="M21" i="5" s="1"/>
  <c r="D21" i="5"/>
  <c r="I21" i="5" s="1"/>
  <c r="C21" i="5"/>
  <c r="K20" i="5"/>
  <c r="H20" i="5"/>
  <c r="M20" i="5" s="1"/>
  <c r="D20" i="5"/>
  <c r="I20" i="5" s="1"/>
  <c r="C20" i="5"/>
  <c r="K19" i="5"/>
  <c r="H19" i="5"/>
  <c r="M19" i="5" s="1"/>
  <c r="D19" i="5"/>
  <c r="I19" i="5" s="1"/>
  <c r="C19" i="5"/>
  <c r="K18" i="5"/>
  <c r="H18" i="5"/>
  <c r="M18" i="5" s="1"/>
  <c r="D18" i="5"/>
  <c r="I18" i="5" s="1"/>
  <c r="C18" i="5"/>
  <c r="K66" i="5"/>
  <c r="H66" i="5"/>
  <c r="M66" i="5" s="1"/>
  <c r="D66" i="5"/>
  <c r="I66" i="5" s="1"/>
  <c r="C66" i="5"/>
  <c r="K65" i="5"/>
  <c r="H65" i="5"/>
  <c r="M65" i="5" s="1"/>
  <c r="D65" i="5"/>
  <c r="I65" i="5" s="1"/>
  <c r="C65" i="5"/>
  <c r="K64" i="5"/>
  <c r="H64" i="5"/>
  <c r="M64" i="5" s="1"/>
  <c r="D64" i="5"/>
  <c r="I64" i="5" s="1"/>
  <c r="C64" i="5"/>
  <c r="K63" i="5"/>
  <c r="H63" i="5"/>
  <c r="M63" i="5" s="1"/>
  <c r="D63" i="5"/>
  <c r="I63" i="5" s="1"/>
  <c r="C63" i="5"/>
  <c r="M110" i="5" l="1"/>
  <c r="C104" i="5"/>
  <c r="M109" i="5"/>
  <c r="C105" i="5"/>
  <c r="I95" i="5"/>
  <c r="M105" i="5" s="1"/>
  <c r="I109" i="5" s="1"/>
  <c r="C109" i="5" s="1"/>
  <c r="H105" i="5"/>
  <c r="D109" i="5" s="1"/>
  <c r="I96" i="5"/>
  <c r="D104" i="5"/>
  <c r="H110" i="5" s="1"/>
  <c r="I94" i="5"/>
  <c r="H104" i="5"/>
  <c r="D110" i="5" s="1"/>
  <c r="I97" i="5"/>
  <c r="D105" i="5"/>
  <c r="H109" i="5" s="1"/>
</calcChain>
</file>

<file path=xl/sharedStrings.xml><?xml version="1.0" encoding="utf-8"?>
<sst xmlns="http://schemas.openxmlformats.org/spreadsheetml/2006/main" count="191" uniqueCount="48">
  <si>
    <t>X</t>
  </si>
  <si>
    <t>Local</t>
  </si>
  <si>
    <t>Data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</si>
  <si>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</si>
  <si>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</si>
  <si>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</si>
  <si>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</si>
  <si>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</si>
  <si>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</si>
  <si>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</si>
  <si>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CAMPEONATO DISTRITAL NORTE EDIÇAO 2016</t>
  </si>
  <si>
    <t>SEMIFINAL</t>
  </si>
  <si>
    <t>FINAL</t>
  </si>
  <si>
    <t>Aspirante</t>
  </si>
  <si>
    <t>Amador</t>
  </si>
  <si>
    <t>1º</t>
  </si>
  <si>
    <t>2º</t>
  </si>
  <si>
    <t>3º</t>
  </si>
  <si>
    <t>4º</t>
  </si>
  <si>
    <t>5º</t>
  </si>
  <si>
    <t>6º</t>
  </si>
  <si>
    <t>7º</t>
  </si>
  <si>
    <t>8º</t>
  </si>
  <si>
    <t>J</t>
  </si>
  <si>
    <t>SANTA LUZIA</t>
  </si>
  <si>
    <t>13 DE MAIO</t>
  </si>
  <si>
    <t>SÃO JOSÉ</t>
  </si>
  <si>
    <t>BEIRA RIO</t>
  </si>
  <si>
    <t>BOM SUCESSO</t>
  </si>
  <si>
    <t>FLAMENGO</t>
  </si>
  <si>
    <t>JUVENTUDE</t>
  </si>
  <si>
    <t>RECREATIVO ITAPE</t>
  </si>
  <si>
    <t>TABELA DE JOGOS</t>
  </si>
  <si>
    <t>EQUIPES</t>
  </si>
  <si>
    <t>Jogos Transferidos da 3ª Rodada</t>
  </si>
  <si>
    <t>CLASSIFICAÇÃO ASPIRANTE</t>
  </si>
  <si>
    <t>CLASSIFICAÇÃO AMADOR</t>
  </si>
  <si>
    <t>2ª FASE - QUARTAS DE FINAL</t>
  </si>
  <si>
    <r>
      <t>0</t>
    </r>
    <r>
      <rPr>
        <b/>
        <sz val="12"/>
        <color rgb="FFFF0000"/>
        <rFont val="Arial"/>
        <family val="2"/>
      </rPr>
      <t>(4)</t>
    </r>
  </si>
  <si>
    <r>
      <t>1</t>
    </r>
    <r>
      <rPr>
        <b/>
        <sz val="12"/>
        <color rgb="FFFF0000"/>
        <rFont val="Arial"/>
        <family val="2"/>
      </rPr>
      <t>(1)</t>
    </r>
  </si>
  <si>
    <r>
      <t>0</t>
    </r>
    <r>
      <rPr>
        <b/>
        <sz val="12"/>
        <color rgb="FFFF0000"/>
        <rFont val="Arial"/>
        <family val="2"/>
      </rPr>
      <t>(3)</t>
    </r>
  </si>
  <si>
    <r>
      <t>0</t>
    </r>
    <r>
      <rPr>
        <b/>
        <sz val="12"/>
        <color rgb="FFFF0000"/>
        <rFont val="Arial"/>
        <family val="2"/>
      </rPr>
      <t>(1)</t>
    </r>
  </si>
  <si>
    <r>
      <t>2</t>
    </r>
    <r>
      <rPr>
        <b/>
        <sz val="12"/>
        <color rgb="FFFF0000"/>
        <rFont val="Arial"/>
        <family val="2"/>
      </rPr>
      <t>(5)</t>
    </r>
  </si>
  <si>
    <r>
      <t>2</t>
    </r>
    <r>
      <rPr>
        <b/>
        <sz val="12"/>
        <color rgb="FFFF0000"/>
        <rFont val="Arial"/>
        <family val="2"/>
      </rPr>
      <t>(4)</t>
    </r>
  </si>
  <si>
    <r>
      <t>2</t>
    </r>
    <r>
      <rPr>
        <b/>
        <sz val="12"/>
        <color rgb="FFFF0000"/>
        <rFont val="Arial"/>
        <family val="2"/>
      </rPr>
      <t>( )</t>
    </r>
  </si>
  <si>
    <r>
      <t>0</t>
    </r>
    <r>
      <rPr>
        <b/>
        <sz val="12"/>
        <color rgb="FFFF0000"/>
        <rFont val="Arial"/>
        <family val="2"/>
      </rPr>
      <t>( )</t>
    </r>
  </si>
  <si>
    <t>ASPIRANTE 16:30 Horas</t>
  </si>
  <si>
    <t>AMADOR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</si>
</sst>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" fontId="5" fillId="0" borderId="8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/>
    <xf numFmtId="0" fontId="6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tabSelected="1" topLeftCell="A106" zoomScale="80" zoomScaleNormal="80" workbookViewId="0">
      <selection activeCell="I129" sqref="I129"/>
    </sheetView>
  </sheetViews>
  <sheetFormatPr defaultRowHeight="15.75" x14ac:dyDescent="0.25"/>
  <cols>
    <col min="1" max="1" width="3.85546875" style="6" bestFit="1" customWidth="1"/>
    <col min="2" max="2" width="8.28515625" style="7" bestFit="1" customWidth="1"/>
    <col min="3" max="3" width="23.85546875" style="7" bestFit="1" customWidth="1"/>
    <col min="4" max="4" width="23.85546875" style="15" bestFit="1" customWidth="1"/>
    <col min="5" max="5" width="5.28515625" style="7" bestFit="1" customWidth="1"/>
    <col min="6" max="6" width="2.85546875" style="6" bestFit="1" customWidth="1"/>
    <col min="7" max="7" width="5.28515625" style="7" bestFit="1" customWidth="1"/>
    <col min="8" max="8" width="23.85546875" style="15" bestFit="1" customWidth="1"/>
    <col min="9" max="9" width="23.85546875" style="30" bestFit="1" customWidth="1"/>
    <col min="10" max="10" width="5.28515625" style="1" bestFit="1" customWidth="1"/>
    <col min="11" max="11" width="2.85546875" style="30" bestFit="1" customWidth="1"/>
    <col min="12" max="12" width="5.28515625" style="1" bestFit="1" customWidth="1"/>
    <col min="13" max="13" width="23.85546875" style="1" bestFit="1" customWidth="1"/>
    <col min="14" max="16" width="9.140625" style="1"/>
    <col min="17" max="17" width="13.85546875" style="1" bestFit="1" customWidth="1"/>
    <col min="18" max="16384" width="9.140625" style="1"/>
  </cols>
  <sheetData>
    <row r="1" spans="1:13" x14ac:dyDescent="0.2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">
      <c r="A3" s="31"/>
      <c r="B3" s="31"/>
      <c r="C3" s="31"/>
      <c r="D3" s="31"/>
      <c r="E3" s="31"/>
      <c r="F3" s="31"/>
      <c r="G3" s="31"/>
      <c r="H3" s="31"/>
      <c r="I3" s="31"/>
      <c r="J3" s="8"/>
      <c r="K3" s="8"/>
      <c r="L3" s="8"/>
      <c r="M3" s="8"/>
    </row>
    <row r="4" spans="1:13" x14ac:dyDescent="0.2">
      <c r="A4" s="91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x14ac:dyDescent="0.2">
      <c r="A7" s="31">
        <v>1</v>
      </c>
      <c r="B7" s="92" t="s">
        <v>31</v>
      </c>
      <c r="C7" s="92"/>
      <c r="D7" s="92"/>
      <c r="E7" s="92"/>
      <c r="F7" s="92"/>
      <c r="G7" s="9">
        <v>5</v>
      </c>
      <c r="H7" s="93" t="s">
        <v>27</v>
      </c>
      <c r="I7" s="93"/>
      <c r="J7" s="93"/>
      <c r="K7" s="93"/>
      <c r="L7" s="93"/>
      <c r="M7" s="93"/>
    </row>
    <row r="8" spans="1:13" x14ac:dyDescent="0.2">
      <c r="A8" s="31">
        <v>2</v>
      </c>
      <c r="B8" s="92" t="s">
        <v>24</v>
      </c>
      <c r="C8" s="92"/>
      <c r="D8" s="92"/>
      <c r="E8" s="92"/>
      <c r="F8" s="92"/>
      <c r="G8" s="9">
        <v>6</v>
      </c>
      <c r="H8" s="93" t="s">
        <v>28</v>
      </c>
      <c r="I8" s="93"/>
      <c r="J8" s="93"/>
      <c r="K8" s="93"/>
      <c r="L8" s="93"/>
      <c r="M8" s="93"/>
    </row>
    <row r="9" spans="1:13" x14ac:dyDescent="0.2">
      <c r="A9" s="31">
        <v>3</v>
      </c>
      <c r="B9" s="92" t="s">
        <v>25</v>
      </c>
      <c r="C9" s="92"/>
      <c r="D9" s="92"/>
      <c r="E9" s="92"/>
      <c r="F9" s="92"/>
      <c r="G9" s="9">
        <v>7</v>
      </c>
      <c r="H9" s="93" t="s">
        <v>29</v>
      </c>
      <c r="I9" s="93"/>
      <c r="J9" s="93"/>
      <c r="K9" s="93"/>
      <c r="L9" s="93"/>
      <c r="M9" s="93"/>
    </row>
    <row r="10" spans="1:13" x14ac:dyDescent="0.2">
      <c r="A10" s="31">
        <v>4</v>
      </c>
      <c r="B10" s="92" t="s">
        <v>26</v>
      </c>
      <c r="C10" s="92"/>
      <c r="D10" s="92"/>
      <c r="E10" s="92"/>
      <c r="F10" s="92"/>
      <c r="G10" s="9">
        <v>8</v>
      </c>
      <c r="H10" s="93" t="s">
        <v>30</v>
      </c>
      <c r="I10" s="93"/>
      <c r="J10" s="93"/>
      <c r="K10" s="93"/>
      <c r="L10" s="93"/>
      <c r="M10" s="93"/>
    </row>
    <row r="11" spans="1:13" x14ac:dyDescent="0.2">
      <c r="A11" s="36"/>
      <c r="B11" s="33"/>
      <c r="C11" s="33"/>
      <c r="D11" s="33"/>
      <c r="E11" s="33"/>
      <c r="F11" s="33"/>
      <c r="G11" s="9"/>
      <c r="H11" s="34"/>
      <c r="I11" s="34"/>
      <c r="J11" s="34"/>
      <c r="K11" s="34"/>
      <c r="L11" s="34"/>
      <c r="M11" s="34"/>
    </row>
    <row r="12" spans="1:13" x14ac:dyDescent="0.2">
      <c r="A12" s="36"/>
      <c r="B12" s="33"/>
      <c r="C12" s="33"/>
      <c r="D12" s="33"/>
      <c r="E12" s="33"/>
      <c r="F12" s="33"/>
      <c r="G12" s="9"/>
      <c r="H12" s="34"/>
      <c r="I12" s="34"/>
      <c r="J12" s="34"/>
      <c r="K12" s="34"/>
      <c r="L12" s="34"/>
      <c r="M12" s="34"/>
    </row>
    <row r="13" spans="1:13" x14ac:dyDescent="0.2">
      <c r="A13" s="91" t="s">
        <v>32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x14ac:dyDescent="0.2">
      <c r="A14" s="33"/>
      <c r="B14" s="24"/>
      <c r="C14" s="33"/>
      <c r="D14" s="41"/>
      <c r="E14" s="36"/>
      <c r="F14" s="36"/>
      <c r="G14" s="36"/>
      <c r="H14" s="41"/>
      <c r="I14" s="41"/>
      <c r="J14" s="36"/>
      <c r="K14" s="36"/>
      <c r="L14" s="36"/>
      <c r="M14" s="41"/>
    </row>
    <row r="15" spans="1:13" ht="16.5" thickBot="1" x14ac:dyDescent="0.25">
      <c r="A15" s="31"/>
      <c r="B15" s="4"/>
      <c r="C15" s="31"/>
      <c r="D15" s="41"/>
      <c r="E15" s="31"/>
      <c r="F15" s="31"/>
      <c r="G15" s="31"/>
      <c r="H15" s="41"/>
      <c r="I15" s="29"/>
      <c r="J15" s="31"/>
      <c r="K15" s="31"/>
      <c r="L15" s="31"/>
      <c r="M15" s="29"/>
    </row>
    <row r="16" spans="1:13" x14ac:dyDescent="0.2">
      <c r="A16" s="94" t="s">
        <v>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3" x14ac:dyDescent="0.25">
      <c r="A17" s="14" t="s">
        <v>23</v>
      </c>
      <c r="B17" s="37" t="s">
        <v>2</v>
      </c>
      <c r="C17" s="37" t="s">
        <v>1</v>
      </c>
      <c r="D17" s="97" t="s">
        <v>13</v>
      </c>
      <c r="E17" s="97"/>
      <c r="F17" s="97"/>
      <c r="G17" s="97"/>
      <c r="H17" s="97"/>
      <c r="I17" s="88" t="s">
        <v>14</v>
      </c>
      <c r="J17" s="88"/>
      <c r="K17" s="88"/>
      <c r="L17" s="88"/>
      <c r="M17" s="89"/>
    </row>
    <row r="18" spans="1:13" x14ac:dyDescent="0.2">
      <c r="A18" s="20">
        <v>9</v>
      </c>
      <c r="B18" s="21">
        <v>42609</v>
      </c>
      <c r="C18" s="16" t="str">
        <f>H10</f>
        <v>JUVENTUDE</v>
      </c>
      <c r="D18" s="39" t="str">
        <f>B7</f>
        <v>RECREATIVO ITAPE</v>
      </c>
      <c r="E18" s="37">
        <v>2</v>
      </c>
      <c r="F18" s="37" t="s">
        <v>0</v>
      </c>
      <c r="G18" s="37">
        <v>3</v>
      </c>
      <c r="H18" s="39" t="str">
        <f>H7</f>
        <v>BEIRA RIO</v>
      </c>
      <c r="I18" s="39" t="str">
        <f t="shared" ref="I18:M21" si="0">D18</f>
        <v>RECREATIVO ITAPE</v>
      </c>
      <c r="J18" s="37">
        <v>3</v>
      </c>
      <c r="K18" s="37" t="str">
        <f t="shared" si="0"/>
        <v>X</v>
      </c>
      <c r="L18" s="37">
        <v>1</v>
      </c>
      <c r="M18" s="42" t="str">
        <f t="shared" si="0"/>
        <v>BEIRA RIO</v>
      </c>
    </row>
    <row r="19" spans="1:13" x14ac:dyDescent="0.2">
      <c r="A19" s="20">
        <v>10</v>
      </c>
      <c r="B19" s="21">
        <v>42609</v>
      </c>
      <c r="C19" s="16" t="str">
        <f>H8</f>
        <v>BOM SUCESSO</v>
      </c>
      <c r="D19" s="39" t="str">
        <f>H9</f>
        <v>FLAMENGO</v>
      </c>
      <c r="E19" s="37">
        <v>1</v>
      </c>
      <c r="F19" s="37" t="s">
        <v>0</v>
      </c>
      <c r="G19" s="37">
        <v>0</v>
      </c>
      <c r="H19" s="39" t="str">
        <f>B9</f>
        <v>13 DE MAIO</v>
      </c>
      <c r="I19" s="39" t="str">
        <f t="shared" si="0"/>
        <v>FLAMENGO</v>
      </c>
      <c r="J19" s="37">
        <v>0</v>
      </c>
      <c r="K19" s="37" t="str">
        <f t="shared" si="0"/>
        <v>X</v>
      </c>
      <c r="L19" s="37">
        <v>2</v>
      </c>
      <c r="M19" s="42" t="str">
        <f t="shared" si="0"/>
        <v>13 DE MAIO</v>
      </c>
    </row>
    <row r="20" spans="1:13" x14ac:dyDescent="0.2">
      <c r="A20" s="20">
        <v>11</v>
      </c>
      <c r="B20" s="21">
        <v>42610</v>
      </c>
      <c r="C20" s="16" t="str">
        <f>H7</f>
        <v>BEIRA RIO</v>
      </c>
      <c r="D20" s="39" t="str">
        <f>H10</f>
        <v>JUVENTUDE</v>
      </c>
      <c r="E20" s="37">
        <v>1</v>
      </c>
      <c r="F20" s="37" t="s">
        <v>0</v>
      </c>
      <c r="G20" s="37">
        <v>1</v>
      </c>
      <c r="H20" s="39" t="str">
        <f>B8</f>
        <v>SANTA LUZIA</v>
      </c>
      <c r="I20" s="39" t="str">
        <f t="shared" si="0"/>
        <v>JUVENTUDE</v>
      </c>
      <c r="J20" s="37">
        <v>0</v>
      </c>
      <c r="K20" s="37" t="str">
        <f t="shared" si="0"/>
        <v>X</v>
      </c>
      <c r="L20" s="37">
        <v>3</v>
      </c>
      <c r="M20" s="42" t="str">
        <f t="shared" si="0"/>
        <v>SANTA LUZIA</v>
      </c>
    </row>
    <row r="21" spans="1:13" ht="16.5" thickBot="1" x14ac:dyDescent="0.25">
      <c r="A21" s="22">
        <v>12</v>
      </c>
      <c r="B21" s="23">
        <v>42610</v>
      </c>
      <c r="C21" s="18" t="str">
        <f>B9</f>
        <v>13 DE MAIO</v>
      </c>
      <c r="D21" s="40" t="str">
        <f>H8</f>
        <v>BOM SUCESSO</v>
      </c>
      <c r="E21" s="3">
        <v>1</v>
      </c>
      <c r="F21" s="3" t="s">
        <v>0</v>
      </c>
      <c r="G21" s="3">
        <v>0</v>
      </c>
      <c r="H21" s="40" t="str">
        <f>B10</f>
        <v>SÃO JOSÉ</v>
      </c>
      <c r="I21" s="40" t="str">
        <f t="shared" si="0"/>
        <v>BOM SUCESSO</v>
      </c>
      <c r="J21" s="3">
        <v>3</v>
      </c>
      <c r="K21" s="3" t="str">
        <f t="shared" si="0"/>
        <v>X</v>
      </c>
      <c r="L21" s="3">
        <v>1</v>
      </c>
      <c r="M21" s="43" t="str">
        <f t="shared" si="0"/>
        <v>SÃO JOSÉ</v>
      </c>
    </row>
    <row r="22" spans="1:13" x14ac:dyDescent="0.2">
      <c r="A22" s="33"/>
      <c r="B22" s="24"/>
      <c r="C22" s="33"/>
      <c r="D22" s="41"/>
      <c r="E22" s="36"/>
      <c r="F22" s="36"/>
      <c r="G22" s="36"/>
      <c r="H22" s="41"/>
      <c r="I22" s="41"/>
      <c r="J22" s="36"/>
      <c r="K22" s="36"/>
      <c r="L22" s="36"/>
      <c r="M22" s="41"/>
    </row>
    <row r="23" spans="1:13" ht="16.5" thickBot="1" x14ac:dyDescent="0.25">
      <c r="A23" s="31"/>
      <c r="B23" s="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x14ac:dyDescent="0.2">
      <c r="A24" s="94" t="s">
        <v>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13" x14ac:dyDescent="0.25">
      <c r="A25" s="14" t="s">
        <v>23</v>
      </c>
      <c r="B25" s="46" t="s">
        <v>2</v>
      </c>
      <c r="C25" s="46" t="s">
        <v>1</v>
      </c>
      <c r="D25" s="97" t="s">
        <v>13</v>
      </c>
      <c r="E25" s="97"/>
      <c r="F25" s="97"/>
      <c r="G25" s="97"/>
      <c r="H25" s="97"/>
      <c r="I25" s="88" t="s">
        <v>14</v>
      </c>
      <c r="J25" s="88"/>
      <c r="K25" s="88"/>
      <c r="L25" s="88"/>
      <c r="M25" s="89"/>
    </row>
    <row r="26" spans="1:13" x14ac:dyDescent="0.2">
      <c r="A26" s="20">
        <v>13</v>
      </c>
      <c r="B26" s="21">
        <v>42616</v>
      </c>
      <c r="C26" s="16" t="str">
        <f>H10</f>
        <v>JUVENTUDE</v>
      </c>
      <c r="D26" s="39" t="str">
        <f>H8</f>
        <v>BOM SUCESSO</v>
      </c>
      <c r="E26" s="46">
        <v>0</v>
      </c>
      <c r="F26" s="46" t="s">
        <v>0</v>
      </c>
      <c r="G26" s="46">
        <v>1</v>
      </c>
      <c r="H26" s="39" t="str">
        <f>B9</f>
        <v>13 DE MAIO</v>
      </c>
      <c r="I26" s="39" t="str">
        <f>D26</f>
        <v>BOM SUCESSO</v>
      </c>
      <c r="J26" s="46">
        <v>2</v>
      </c>
      <c r="K26" s="46" t="str">
        <f>F26</f>
        <v>X</v>
      </c>
      <c r="L26" s="46">
        <v>2</v>
      </c>
      <c r="M26" s="42" t="str">
        <f>H26</f>
        <v>13 DE MAIO</v>
      </c>
    </row>
    <row r="27" spans="1:13" x14ac:dyDescent="0.2">
      <c r="A27" s="20">
        <v>14</v>
      </c>
      <c r="B27" s="21">
        <v>42616</v>
      </c>
      <c r="C27" s="16" t="str">
        <f>B7</f>
        <v>RECREATIVO ITAPE</v>
      </c>
      <c r="D27" s="39" t="str">
        <f>B10</f>
        <v>SÃO JOSÉ</v>
      </c>
      <c r="E27" s="46">
        <v>2</v>
      </c>
      <c r="F27" s="46" t="s">
        <v>0</v>
      </c>
      <c r="G27" s="46">
        <v>3</v>
      </c>
      <c r="H27" s="39" t="str">
        <f>B8</f>
        <v>SANTA LUZIA</v>
      </c>
      <c r="I27" s="39" t="str">
        <f t="shared" ref="I27:M28" si="1">D27</f>
        <v>SÃO JOSÉ</v>
      </c>
      <c r="J27" s="46">
        <v>2</v>
      </c>
      <c r="K27" s="46" t="str">
        <f t="shared" si="1"/>
        <v>X</v>
      </c>
      <c r="L27" s="46">
        <v>9</v>
      </c>
      <c r="M27" s="42" t="str">
        <f t="shared" si="1"/>
        <v>SANTA LUZIA</v>
      </c>
    </row>
    <row r="28" spans="1:13" x14ac:dyDescent="0.2">
      <c r="A28" s="20">
        <v>15</v>
      </c>
      <c r="B28" s="21">
        <v>42617</v>
      </c>
      <c r="C28" s="16" t="str">
        <f>B10</f>
        <v>SÃO JOSÉ</v>
      </c>
      <c r="D28" s="39" t="str">
        <f>H9</f>
        <v>FLAMENGO</v>
      </c>
      <c r="E28" s="46">
        <v>3</v>
      </c>
      <c r="F28" s="46" t="s">
        <v>0</v>
      </c>
      <c r="G28" s="46">
        <v>0</v>
      </c>
      <c r="H28" s="39" t="str">
        <f>B7</f>
        <v>RECREATIVO ITAPE</v>
      </c>
      <c r="I28" s="39" t="str">
        <f t="shared" si="1"/>
        <v>FLAMENGO</v>
      </c>
      <c r="J28" s="46">
        <v>2</v>
      </c>
      <c r="K28" s="46" t="str">
        <f t="shared" si="1"/>
        <v>X</v>
      </c>
      <c r="L28" s="46">
        <v>4</v>
      </c>
      <c r="M28" s="42" t="str">
        <f t="shared" si="1"/>
        <v>RECREATIVO ITAPE</v>
      </c>
    </row>
    <row r="29" spans="1:13" ht="16.5" thickBot="1" x14ac:dyDescent="0.25">
      <c r="A29" s="22">
        <v>16</v>
      </c>
      <c r="B29" s="23">
        <v>42617</v>
      </c>
      <c r="C29" s="18" t="str">
        <f>B9</f>
        <v>13 DE MAIO</v>
      </c>
      <c r="D29" s="40" t="str">
        <f>H10</f>
        <v>JUVENTUDE</v>
      </c>
      <c r="E29" s="3">
        <v>1</v>
      </c>
      <c r="F29" s="3" t="s">
        <v>0</v>
      </c>
      <c r="G29" s="3">
        <v>1</v>
      </c>
      <c r="H29" s="40" t="str">
        <f>H7</f>
        <v>BEIRA RIO</v>
      </c>
      <c r="I29" s="40" t="str">
        <f>D29</f>
        <v>JUVENTUDE</v>
      </c>
      <c r="J29" s="3">
        <v>3</v>
      </c>
      <c r="K29" s="3" t="str">
        <f>F29</f>
        <v>X</v>
      </c>
      <c r="L29" s="3">
        <v>2</v>
      </c>
      <c r="M29" s="43" t="str">
        <f>H29</f>
        <v>BEIRA RIO</v>
      </c>
    </row>
    <row r="30" spans="1:13" ht="15" x14ac:dyDescent="0.2">
      <c r="A30" s="1"/>
      <c r="B30" s="1"/>
      <c r="C30" s="1"/>
      <c r="D30" s="1"/>
      <c r="E30" s="1"/>
      <c r="F30" s="1"/>
      <c r="G30" s="1"/>
      <c r="H30" s="1"/>
      <c r="I30" s="1"/>
      <c r="K30" s="1"/>
    </row>
    <row r="31" spans="1:13" ht="16.5" thickBot="1" x14ac:dyDescent="0.25">
      <c r="A31" s="31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x14ac:dyDescent="0.2">
      <c r="A32" s="94" t="s">
        <v>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4" x14ac:dyDescent="0.25">
      <c r="A33" s="14" t="s">
        <v>23</v>
      </c>
      <c r="B33" s="50" t="s">
        <v>2</v>
      </c>
      <c r="C33" s="50" t="s">
        <v>1</v>
      </c>
      <c r="D33" s="97" t="s">
        <v>13</v>
      </c>
      <c r="E33" s="97"/>
      <c r="F33" s="97"/>
      <c r="G33" s="97"/>
      <c r="H33" s="97"/>
      <c r="I33" s="88" t="s">
        <v>14</v>
      </c>
      <c r="J33" s="88"/>
      <c r="K33" s="88"/>
      <c r="L33" s="88"/>
      <c r="M33" s="89"/>
    </row>
    <row r="34" spans="1:14" x14ac:dyDescent="0.2">
      <c r="A34" s="20">
        <v>5</v>
      </c>
      <c r="B34" s="21">
        <v>42630</v>
      </c>
      <c r="C34" s="16" t="str">
        <f>B8</f>
        <v>SANTA LUZIA</v>
      </c>
      <c r="D34" s="39" t="str">
        <f>H9</f>
        <v>FLAMENGO</v>
      </c>
      <c r="E34" s="50">
        <v>4</v>
      </c>
      <c r="F34" s="50" t="s">
        <v>0</v>
      </c>
      <c r="G34" s="50">
        <v>1</v>
      </c>
      <c r="H34" s="39" t="str">
        <f>B10</f>
        <v>SÃO JOSÉ</v>
      </c>
      <c r="I34" s="39" t="str">
        <f t="shared" ref="I34:M38" si="2">D34</f>
        <v>FLAMENGO</v>
      </c>
      <c r="J34" s="50">
        <v>5</v>
      </c>
      <c r="K34" s="50" t="str">
        <f t="shared" si="2"/>
        <v>X</v>
      </c>
      <c r="L34" s="50">
        <v>2</v>
      </c>
      <c r="M34" s="42" t="str">
        <f t="shared" si="2"/>
        <v>SÃO JOSÉ</v>
      </c>
    </row>
    <row r="35" spans="1:14" x14ac:dyDescent="0.2">
      <c r="A35" s="20">
        <v>6</v>
      </c>
      <c r="B35" s="21">
        <v>42630</v>
      </c>
      <c r="C35" s="16" t="str">
        <f>B7</f>
        <v>RECREATIVO ITAPE</v>
      </c>
      <c r="D35" s="39" t="str">
        <f>H10</f>
        <v>JUVENTUDE</v>
      </c>
      <c r="E35" s="50">
        <v>0</v>
      </c>
      <c r="F35" s="50" t="s">
        <v>0</v>
      </c>
      <c r="G35" s="50">
        <v>2</v>
      </c>
      <c r="H35" s="39" t="str">
        <f>H8</f>
        <v>BOM SUCESSO</v>
      </c>
      <c r="I35" s="39" t="str">
        <f t="shared" si="2"/>
        <v>JUVENTUDE</v>
      </c>
      <c r="J35" s="50">
        <v>3</v>
      </c>
      <c r="K35" s="50" t="str">
        <f t="shared" si="2"/>
        <v>X</v>
      </c>
      <c r="L35" s="50">
        <v>0</v>
      </c>
      <c r="M35" s="42" t="str">
        <f t="shared" si="2"/>
        <v>BOM SUCESSO</v>
      </c>
    </row>
    <row r="36" spans="1:14" x14ac:dyDescent="0.2">
      <c r="A36" s="98" t="s">
        <v>34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4" x14ac:dyDescent="0.2">
      <c r="A37" s="20">
        <v>7</v>
      </c>
      <c r="B37" s="21">
        <v>42637</v>
      </c>
      <c r="C37" s="16" t="str">
        <f>B10</f>
        <v>SÃO JOSÉ</v>
      </c>
      <c r="D37" s="39" t="str">
        <f>B9</f>
        <v>13 DE MAIO</v>
      </c>
      <c r="E37" s="50">
        <v>0</v>
      </c>
      <c r="F37" s="50" t="s">
        <v>0</v>
      </c>
      <c r="G37" s="50">
        <v>1</v>
      </c>
      <c r="H37" s="39" t="str">
        <f>B7</f>
        <v>RECREATIVO ITAPE</v>
      </c>
      <c r="I37" s="39" t="str">
        <f t="shared" si="2"/>
        <v>13 DE MAIO</v>
      </c>
      <c r="J37" s="50">
        <v>4</v>
      </c>
      <c r="K37" s="50" t="str">
        <f t="shared" si="2"/>
        <v>X</v>
      </c>
      <c r="L37" s="50">
        <v>1</v>
      </c>
      <c r="M37" s="42" t="str">
        <f t="shared" si="2"/>
        <v>RECREATIVO ITAPE</v>
      </c>
    </row>
    <row r="38" spans="1:14" ht="16.5" thickBot="1" x14ac:dyDescent="0.25">
      <c r="A38" s="22">
        <v>8</v>
      </c>
      <c r="B38" s="23">
        <v>42637</v>
      </c>
      <c r="C38" s="18" t="str">
        <f>H9</f>
        <v>FLAMENGO</v>
      </c>
      <c r="D38" s="40" t="str">
        <f>H7</f>
        <v>BEIRA RIO</v>
      </c>
      <c r="E38" s="3">
        <v>0</v>
      </c>
      <c r="F38" s="3" t="s">
        <v>0</v>
      </c>
      <c r="G38" s="3">
        <v>1</v>
      </c>
      <c r="H38" s="40" t="str">
        <f>B8</f>
        <v>SANTA LUZIA</v>
      </c>
      <c r="I38" s="40" t="str">
        <f t="shared" si="2"/>
        <v>BEIRA RIO</v>
      </c>
      <c r="J38" s="3">
        <v>2</v>
      </c>
      <c r="K38" s="3" t="str">
        <f t="shared" si="2"/>
        <v>X</v>
      </c>
      <c r="L38" s="3">
        <v>6</v>
      </c>
      <c r="M38" s="43" t="str">
        <f t="shared" si="2"/>
        <v>SANTA LUZIA</v>
      </c>
      <c r="N38" s="5"/>
    </row>
    <row r="39" spans="1:14" ht="16.5" thickBot="1" x14ac:dyDescent="0.25">
      <c r="A39" s="49"/>
      <c r="B39" s="24"/>
      <c r="C39" s="49"/>
      <c r="D39" s="41"/>
      <c r="E39" s="48"/>
      <c r="F39" s="48"/>
      <c r="G39" s="48"/>
      <c r="H39" s="41"/>
      <c r="I39" s="41"/>
      <c r="J39" s="48"/>
      <c r="K39" s="48"/>
      <c r="L39" s="48"/>
      <c r="M39" s="41"/>
      <c r="N39" s="5"/>
    </row>
    <row r="40" spans="1:14" x14ac:dyDescent="0.2">
      <c r="A40" s="94" t="s">
        <v>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5"/>
    </row>
    <row r="41" spans="1:14" x14ac:dyDescent="0.25">
      <c r="A41" s="14" t="s">
        <v>23</v>
      </c>
      <c r="B41" s="47" t="s">
        <v>2</v>
      </c>
      <c r="C41" s="47" t="s">
        <v>1</v>
      </c>
      <c r="D41" s="97" t="s">
        <v>13</v>
      </c>
      <c r="E41" s="97"/>
      <c r="F41" s="97"/>
      <c r="G41" s="97"/>
      <c r="H41" s="97"/>
      <c r="I41" s="88" t="s">
        <v>14</v>
      </c>
      <c r="J41" s="88"/>
      <c r="K41" s="88"/>
      <c r="L41" s="88"/>
      <c r="M41" s="89"/>
      <c r="N41" s="5"/>
    </row>
    <row r="42" spans="1:14" x14ac:dyDescent="0.25">
      <c r="A42" s="20">
        <v>17</v>
      </c>
      <c r="B42" s="21">
        <v>42651</v>
      </c>
      <c r="C42" s="16" t="str">
        <f>B8</f>
        <v>SANTA LUZIA</v>
      </c>
      <c r="D42" s="39" t="str">
        <f>B7</f>
        <v>RECREATIVO ITAPE</v>
      </c>
      <c r="E42" s="47">
        <v>2</v>
      </c>
      <c r="F42" s="47" t="s">
        <v>0</v>
      </c>
      <c r="G42" s="47">
        <v>1</v>
      </c>
      <c r="H42" s="39" t="str">
        <f>H10</f>
        <v>JUVENTUDE</v>
      </c>
      <c r="I42" s="16" t="str">
        <f>D42</f>
        <v>RECREATIVO ITAPE</v>
      </c>
      <c r="J42" s="53">
        <v>2</v>
      </c>
      <c r="K42" s="52" t="str">
        <f>F42</f>
        <v>X</v>
      </c>
      <c r="L42" s="53">
        <v>1</v>
      </c>
      <c r="M42" s="17" t="str">
        <f>H42</f>
        <v>JUVENTUDE</v>
      </c>
    </row>
    <row r="43" spans="1:14" x14ac:dyDescent="0.25">
      <c r="A43" s="20">
        <v>18</v>
      </c>
      <c r="B43" s="21">
        <v>42651</v>
      </c>
      <c r="C43" s="16" t="str">
        <f>B10</f>
        <v>SÃO JOSÉ</v>
      </c>
      <c r="D43" s="39" t="str">
        <f>H8</f>
        <v>BOM SUCESSO</v>
      </c>
      <c r="E43" s="47">
        <v>1</v>
      </c>
      <c r="F43" s="47" t="s">
        <v>0</v>
      </c>
      <c r="G43" s="47">
        <v>0</v>
      </c>
      <c r="H43" s="39" t="str">
        <f>H9</f>
        <v>FLAMENGO</v>
      </c>
      <c r="I43" s="16" t="str">
        <f t="shared" ref="I43:M44" si="3">D43</f>
        <v>BOM SUCESSO</v>
      </c>
      <c r="J43" s="53">
        <v>2</v>
      </c>
      <c r="K43" s="52" t="str">
        <f t="shared" si="3"/>
        <v>X</v>
      </c>
      <c r="L43" s="53">
        <v>2</v>
      </c>
      <c r="M43" s="17" t="str">
        <f t="shared" si="3"/>
        <v>FLAMENGO</v>
      </c>
    </row>
    <row r="44" spans="1:14" x14ac:dyDescent="0.25">
      <c r="A44" s="20">
        <v>19</v>
      </c>
      <c r="B44" s="21">
        <v>42652</v>
      </c>
      <c r="C44" s="16" t="str">
        <f>H8</f>
        <v>BOM SUCESSO</v>
      </c>
      <c r="D44" s="39" t="str">
        <f>B10</f>
        <v>SÃO JOSÉ</v>
      </c>
      <c r="E44" s="47">
        <v>4</v>
      </c>
      <c r="F44" s="47" t="s">
        <v>0</v>
      </c>
      <c r="G44" s="47">
        <v>0</v>
      </c>
      <c r="H44" s="39" t="str">
        <f>H7</f>
        <v>BEIRA RIO</v>
      </c>
      <c r="I44" s="16" t="str">
        <f t="shared" si="3"/>
        <v>SÃO JOSÉ</v>
      </c>
      <c r="J44" s="53">
        <v>1</v>
      </c>
      <c r="K44" s="52" t="str">
        <f t="shared" si="3"/>
        <v>X</v>
      </c>
      <c r="L44" s="53">
        <v>0</v>
      </c>
      <c r="M44" s="17" t="str">
        <f t="shared" si="3"/>
        <v>BEIRA RIO</v>
      </c>
    </row>
    <row r="45" spans="1:14" ht="16.5" thickBot="1" x14ac:dyDescent="0.25">
      <c r="A45" s="22">
        <v>20</v>
      </c>
      <c r="B45" s="23">
        <v>42655</v>
      </c>
      <c r="C45" s="18" t="str">
        <f>H10</f>
        <v>JUVENTUDE</v>
      </c>
      <c r="D45" s="54" t="str">
        <f>B8</f>
        <v>SANTA LUZIA</v>
      </c>
      <c r="E45" s="3">
        <v>3</v>
      </c>
      <c r="F45" s="3" t="s">
        <v>0</v>
      </c>
      <c r="G45" s="3">
        <v>2</v>
      </c>
      <c r="H45" s="54" t="str">
        <f>B9</f>
        <v>13 DE MAIO</v>
      </c>
      <c r="I45" s="18" t="str">
        <f>D45</f>
        <v>SANTA LUZIA</v>
      </c>
      <c r="J45" s="10">
        <v>3</v>
      </c>
      <c r="K45" s="18" t="str">
        <f>F45</f>
        <v>X</v>
      </c>
      <c r="L45" s="10">
        <v>1</v>
      </c>
      <c r="M45" s="19" t="str">
        <f>H45</f>
        <v>13 DE MAIO</v>
      </c>
    </row>
    <row r="46" spans="1:14" s="51" customFormat="1" ht="16.5" thickBot="1" x14ac:dyDescent="0.25">
      <c r="A46" s="49"/>
      <c r="B46" s="24"/>
      <c r="C46" s="49"/>
      <c r="D46" s="41"/>
      <c r="E46" s="48"/>
      <c r="F46" s="48"/>
      <c r="G46" s="48"/>
      <c r="H46" s="41"/>
      <c r="I46" s="49"/>
      <c r="J46" s="44"/>
      <c r="K46" s="49"/>
      <c r="L46" s="44"/>
      <c r="M46" s="49"/>
    </row>
    <row r="47" spans="1:14" x14ac:dyDescent="0.2">
      <c r="A47" s="94" t="s">
        <v>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5"/>
    </row>
    <row r="48" spans="1:14" x14ac:dyDescent="0.25">
      <c r="A48" s="14" t="s">
        <v>23</v>
      </c>
      <c r="B48" s="47" t="s">
        <v>2</v>
      </c>
      <c r="C48" s="47" t="s">
        <v>1</v>
      </c>
      <c r="D48" s="97" t="s">
        <v>13</v>
      </c>
      <c r="E48" s="97"/>
      <c r="F48" s="97"/>
      <c r="G48" s="97"/>
      <c r="H48" s="97"/>
      <c r="I48" s="88" t="s">
        <v>14</v>
      </c>
      <c r="J48" s="88"/>
      <c r="K48" s="88"/>
      <c r="L48" s="88"/>
      <c r="M48" s="89"/>
      <c r="N48" s="5"/>
    </row>
    <row r="49" spans="1:16" x14ac:dyDescent="0.2">
      <c r="A49" s="20">
        <v>25</v>
      </c>
      <c r="B49" s="21">
        <v>42658</v>
      </c>
      <c r="C49" s="16" t="str">
        <f>H9</f>
        <v>FLAMENGO</v>
      </c>
      <c r="D49" s="39" t="str">
        <f>B7</f>
        <v>RECREATIVO ITAPE</v>
      </c>
      <c r="E49" s="47">
        <v>1</v>
      </c>
      <c r="F49" s="47" t="s">
        <v>0</v>
      </c>
      <c r="G49" s="47">
        <v>1</v>
      </c>
      <c r="H49" s="39" t="str">
        <f>B10</f>
        <v>SÃO JOSÉ</v>
      </c>
      <c r="I49" s="39" t="str">
        <f t="shared" ref="I49:M52" si="4">D49</f>
        <v>RECREATIVO ITAPE</v>
      </c>
      <c r="J49" s="47">
        <v>4</v>
      </c>
      <c r="K49" s="47" t="str">
        <f t="shared" si="4"/>
        <v>X</v>
      </c>
      <c r="L49" s="47">
        <v>0</v>
      </c>
      <c r="M49" s="42" t="str">
        <f t="shared" si="4"/>
        <v>SÃO JOSÉ</v>
      </c>
      <c r="N49" s="30"/>
      <c r="O49" s="30"/>
      <c r="P49" s="30"/>
    </row>
    <row r="50" spans="1:16" x14ac:dyDescent="0.2">
      <c r="A50" s="20">
        <v>26</v>
      </c>
      <c r="B50" s="21">
        <v>42658</v>
      </c>
      <c r="C50" s="16" t="str">
        <f>B9</f>
        <v>13 DE MAIO</v>
      </c>
      <c r="D50" s="39" t="str">
        <f>B8</f>
        <v>SANTA LUZIA</v>
      </c>
      <c r="E50" s="47">
        <v>2</v>
      </c>
      <c r="F50" s="47" t="s">
        <v>0</v>
      </c>
      <c r="G50" s="47">
        <v>3</v>
      </c>
      <c r="H50" s="39" t="str">
        <f>H8</f>
        <v>BOM SUCESSO</v>
      </c>
      <c r="I50" s="39" t="str">
        <f t="shared" si="4"/>
        <v>SANTA LUZIA</v>
      </c>
      <c r="J50" s="47">
        <v>3</v>
      </c>
      <c r="K50" s="47" t="str">
        <f t="shared" si="4"/>
        <v>X</v>
      </c>
      <c r="L50" s="47">
        <v>1</v>
      </c>
      <c r="M50" s="42" t="str">
        <f t="shared" si="4"/>
        <v>BOM SUCESSO</v>
      </c>
      <c r="N50" s="30"/>
      <c r="O50" s="30"/>
      <c r="P50" s="30"/>
    </row>
    <row r="51" spans="1:16" x14ac:dyDescent="0.2">
      <c r="A51" s="20">
        <v>27</v>
      </c>
      <c r="B51" s="21">
        <v>42659</v>
      </c>
      <c r="C51" s="16" t="str">
        <f>B10</f>
        <v>SÃO JOSÉ</v>
      </c>
      <c r="D51" s="39" t="str">
        <f>B9</f>
        <v>13 DE MAIO</v>
      </c>
      <c r="E51" s="47">
        <v>1</v>
      </c>
      <c r="F51" s="47" t="s">
        <v>0</v>
      </c>
      <c r="G51" s="47">
        <v>1</v>
      </c>
      <c r="H51" s="39" t="str">
        <f>H10</f>
        <v>JUVENTUDE</v>
      </c>
      <c r="I51" s="39" t="str">
        <f t="shared" si="4"/>
        <v>13 DE MAIO</v>
      </c>
      <c r="J51" s="47">
        <v>6</v>
      </c>
      <c r="K51" s="47" t="str">
        <f t="shared" si="4"/>
        <v>X</v>
      </c>
      <c r="L51" s="47">
        <v>1</v>
      </c>
      <c r="M51" s="42" t="str">
        <f t="shared" si="4"/>
        <v>JUVENTUDE</v>
      </c>
      <c r="N51" s="30"/>
      <c r="O51" s="30"/>
      <c r="P51" s="30"/>
    </row>
    <row r="52" spans="1:16" ht="16.5" thickBot="1" x14ac:dyDescent="0.25">
      <c r="A52" s="22">
        <v>28</v>
      </c>
      <c r="B52" s="23">
        <v>42659</v>
      </c>
      <c r="C52" s="18" t="str">
        <f>B8</f>
        <v>SANTA LUZIA</v>
      </c>
      <c r="D52" s="40" t="str">
        <f>H7</f>
        <v>BEIRA RIO</v>
      </c>
      <c r="E52" s="3">
        <v>1</v>
      </c>
      <c r="F52" s="3" t="s">
        <v>0</v>
      </c>
      <c r="G52" s="3">
        <v>3</v>
      </c>
      <c r="H52" s="40" t="str">
        <f>H9</f>
        <v>FLAMENGO</v>
      </c>
      <c r="I52" s="40" t="str">
        <f t="shared" si="4"/>
        <v>BEIRA RIO</v>
      </c>
      <c r="J52" s="3">
        <v>4</v>
      </c>
      <c r="K52" s="3" t="str">
        <f t="shared" si="4"/>
        <v>X</v>
      </c>
      <c r="L52" s="3">
        <v>0</v>
      </c>
      <c r="M52" s="43" t="str">
        <f t="shared" si="4"/>
        <v>FLAMENGO</v>
      </c>
    </row>
    <row r="53" spans="1:16" ht="16.5" thickBot="1" x14ac:dyDescent="0.25">
      <c r="A53" s="49"/>
      <c r="B53" s="24"/>
      <c r="C53" s="49"/>
      <c r="D53" s="41"/>
      <c r="E53" s="48"/>
      <c r="F53" s="48"/>
      <c r="G53" s="48"/>
      <c r="H53" s="41"/>
      <c r="I53" s="41"/>
      <c r="J53" s="48"/>
      <c r="K53" s="48"/>
      <c r="L53" s="48"/>
      <c r="M53" s="41"/>
    </row>
    <row r="54" spans="1:16" x14ac:dyDescent="0.2">
      <c r="A54" s="94" t="s">
        <v>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6" x14ac:dyDescent="0.25">
      <c r="A55" s="14" t="s">
        <v>23</v>
      </c>
      <c r="B55" s="47" t="s">
        <v>2</v>
      </c>
      <c r="C55" s="47" t="s">
        <v>1</v>
      </c>
      <c r="D55" s="97" t="s">
        <v>13</v>
      </c>
      <c r="E55" s="97"/>
      <c r="F55" s="97"/>
      <c r="G55" s="97"/>
      <c r="H55" s="97"/>
      <c r="I55" s="88" t="s">
        <v>14</v>
      </c>
      <c r="J55" s="88"/>
      <c r="K55" s="88"/>
      <c r="L55" s="88"/>
      <c r="M55" s="89"/>
    </row>
    <row r="56" spans="1:16" x14ac:dyDescent="0.25">
      <c r="A56" s="20">
        <v>21</v>
      </c>
      <c r="B56" s="21">
        <v>42665</v>
      </c>
      <c r="C56" s="16" t="str">
        <f>H10</f>
        <v>JUVENTUDE</v>
      </c>
      <c r="D56" s="39" t="str">
        <f>B8</f>
        <v>SANTA LUZIA</v>
      </c>
      <c r="E56" s="47">
        <v>2</v>
      </c>
      <c r="F56" s="47" t="s">
        <v>0</v>
      </c>
      <c r="G56" s="47">
        <v>2</v>
      </c>
      <c r="H56" s="39" t="str">
        <f>H9</f>
        <v>FLAMENGO</v>
      </c>
      <c r="I56" s="16" t="str">
        <f t="shared" ref="I56:M59" si="5">D56</f>
        <v>SANTA LUZIA</v>
      </c>
      <c r="J56" s="53">
        <v>4</v>
      </c>
      <c r="K56" s="62" t="str">
        <f t="shared" si="5"/>
        <v>X</v>
      </c>
      <c r="L56" s="53">
        <v>3</v>
      </c>
      <c r="M56" s="17" t="str">
        <f t="shared" si="5"/>
        <v>FLAMENGO</v>
      </c>
    </row>
    <row r="57" spans="1:16" x14ac:dyDescent="0.25">
      <c r="A57" s="20">
        <v>23</v>
      </c>
      <c r="B57" s="21">
        <v>42665</v>
      </c>
      <c r="C57" s="16" t="str">
        <f>H7</f>
        <v>BEIRA RIO</v>
      </c>
      <c r="D57" s="39" t="str">
        <f>H8</f>
        <v>BOM SUCESSO</v>
      </c>
      <c r="E57" s="47">
        <v>3</v>
      </c>
      <c r="F57" s="47" t="s">
        <v>0</v>
      </c>
      <c r="G57" s="47">
        <v>1</v>
      </c>
      <c r="H57" s="39" t="str">
        <f>B7</f>
        <v>RECREATIVO ITAPE</v>
      </c>
      <c r="I57" s="16" t="str">
        <f>D57</f>
        <v>BOM SUCESSO</v>
      </c>
      <c r="J57" s="53">
        <v>1</v>
      </c>
      <c r="K57" s="62" t="str">
        <f>F57</f>
        <v>X</v>
      </c>
      <c r="L57" s="53">
        <v>1</v>
      </c>
      <c r="M57" s="17" t="str">
        <f>H57</f>
        <v>RECREATIVO ITAPE</v>
      </c>
    </row>
    <row r="58" spans="1:16" x14ac:dyDescent="0.2">
      <c r="A58" s="20">
        <v>22</v>
      </c>
      <c r="B58" s="21">
        <v>42666</v>
      </c>
      <c r="C58" s="16" t="str">
        <f>B7</f>
        <v>RECREATIVO ITAPE</v>
      </c>
      <c r="D58" s="39" t="str">
        <f>B9</f>
        <v>13 DE MAIO</v>
      </c>
      <c r="E58" s="47">
        <v>1</v>
      </c>
      <c r="F58" s="47" t="s">
        <v>0</v>
      </c>
      <c r="G58" s="47">
        <v>1</v>
      </c>
      <c r="H58" s="39" t="str">
        <f>H7</f>
        <v>BEIRA RIO</v>
      </c>
      <c r="I58" s="16" t="str">
        <f>D58</f>
        <v>13 DE MAIO</v>
      </c>
      <c r="J58" s="61">
        <v>0</v>
      </c>
      <c r="K58" s="62" t="str">
        <f>F58</f>
        <v>X</v>
      </c>
      <c r="L58" s="61">
        <v>0</v>
      </c>
      <c r="M58" s="17" t="str">
        <f>H58</f>
        <v>BEIRA RIO</v>
      </c>
    </row>
    <row r="59" spans="1:16" ht="16.5" thickBot="1" x14ac:dyDescent="0.3">
      <c r="A59" s="22">
        <v>24</v>
      </c>
      <c r="B59" s="23">
        <v>42666</v>
      </c>
      <c r="C59" s="18" t="str">
        <f>H9</f>
        <v>FLAMENGO</v>
      </c>
      <c r="D59" s="40" t="str">
        <f>B10</f>
        <v>SÃO JOSÉ</v>
      </c>
      <c r="E59" s="3">
        <v>2</v>
      </c>
      <c r="F59" s="3" t="s">
        <v>0</v>
      </c>
      <c r="G59" s="3">
        <v>1</v>
      </c>
      <c r="H59" s="40" t="str">
        <f>H10</f>
        <v>JUVENTUDE</v>
      </c>
      <c r="I59" s="18" t="str">
        <f t="shared" si="5"/>
        <v>SÃO JOSÉ</v>
      </c>
      <c r="J59" s="13">
        <v>0</v>
      </c>
      <c r="K59" s="3" t="str">
        <f t="shared" si="5"/>
        <v>X</v>
      </c>
      <c r="L59" s="13">
        <v>4</v>
      </c>
      <c r="M59" s="19" t="str">
        <f t="shared" si="5"/>
        <v>JUVENTUDE</v>
      </c>
    </row>
    <row r="60" spans="1:16" ht="16.5" thickBot="1" x14ac:dyDescent="0.25">
      <c r="A60" s="49"/>
      <c r="B60" s="24"/>
      <c r="C60" s="49"/>
      <c r="D60" s="41"/>
      <c r="E60" s="48"/>
      <c r="F60" s="48"/>
      <c r="G60" s="48"/>
      <c r="H60" s="41"/>
      <c r="I60" s="49"/>
      <c r="J60" s="44"/>
      <c r="K60" s="49"/>
      <c r="L60" s="44"/>
      <c r="M60" s="49"/>
    </row>
    <row r="61" spans="1:16" x14ac:dyDescent="0.2">
      <c r="A61" s="103" t="s">
        <v>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5"/>
    </row>
    <row r="62" spans="1:16" x14ac:dyDescent="0.25">
      <c r="A62" s="14" t="s">
        <v>23</v>
      </c>
      <c r="B62" s="47" t="s">
        <v>2</v>
      </c>
      <c r="C62" s="47" t="s">
        <v>1</v>
      </c>
      <c r="D62" s="97" t="s">
        <v>13</v>
      </c>
      <c r="E62" s="97"/>
      <c r="F62" s="97"/>
      <c r="G62" s="97"/>
      <c r="H62" s="97"/>
      <c r="I62" s="88" t="s">
        <v>14</v>
      </c>
      <c r="J62" s="88"/>
      <c r="K62" s="88"/>
      <c r="L62" s="88"/>
      <c r="M62" s="89"/>
    </row>
    <row r="63" spans="1:16" x14ac:dyDescent="0.2">
      <c r="A63" s="20">
        <v>1</v>
      </c>
      <c r="B63" s="21">
        <v>42672</v>
      </c>
      <c r="C63" s="16" t="str">
        <f>H8</f>
        <v>BOM SUCESSO</v>
      </c>
      <c r="D63" s="39" t="str">
        <f>B7</f>
        <v>RECREATIVO ITAPE</v>
      </c>
      <c r="E63" s="47">
        <v>2</v>
      </c>
      <c r="F63" s="47" t="s">
        <v>0</v>
      </c>
      <c r="G63" s="47">
        <v>1</v>
      </c>
      <c r="H63" s="39" t="str">
        <f>B8</f>
        <v>SANTA LUZIA</v>
      </c>
      <c r="I63" s="39" t="str">
        <f t="shared" ref="I63:M66" si="6">D63</f>
        <v>RECREATIVO ITAPE</v>
      </c>
      <c r="J63" s="47">
        <v>6</v>
      </c>
      <c r="K63" s="47" t="str">
        <f t="shared" si="6"/>
        <v>X</v>
      </c>
      <c r="L63" s="47">
        <v>4</v>
      </c>
      <c r="M63" s="42" t="str">
        <f t="shared" si="6"/>
        <v>SANTA LUZIA</v>
      </c>
    </row>
    <row r="64" spans="1:16" x14ac:dyDescent="0.2">
      <c r="A64" s="20">
        <v>2</v>
      </c>
      <c r="B64" s="21">
        <v>42672</v>
      </c>
      <c r="C64" s="16" t="str">
        <f>H7</f>
        <v>BEIRA RIO</v>
      </c>
      <c r="D64" s="39" t="str">
        <f>B9</f>
        <v>13 DE MAIO</v>
      </c>
      <c r="E64" s="47">
        <v>2</v>
      </c>
      <c r="F64" s="47" t="s">
        <v>0</v>
      </c>
      <c r="G64" s="47">
        <v>0</v>
      </c>
      <c r="H64" s="39" t="str">
        <f>B10</f>
        <v>SÃO JOSÉ</v>
      </c>
      <c r="I64" s="39" t="str">
        <f t="shared" si="6"/>
        <v>13 DE MAIO</v>
      </c>
      <c r="J64" s="47">
        <v>8</v>
      </c>
      <c r="K64" s="47" t="str">
        <f t="shared" si="6"/>
        <v>X</v>
      </c>
      <c r="L64" s="47">
        <v>0</v>
      </c>
      <c r="M64" s="42" t="str">
        <f t="shared" si="6"/>
        <v>SÃO JOSÉ</v>
      </c>
    </row>
    <row r="65" spans="1:13" ht="16.5" thickBot="1" x14ac:dyDescent="0.25">
      <c r="A65" s="20">
        <v>3</v>
      </c>
      <c r="B65" s="23">
        <v>42673</v>
      </c>
      <c r="C65" s="16" t="str">
        <f>B8</f>
        <v>SANTA LUZIA</v>
      </c>
      <c r="D65" s="39" t="str">
        <f>H7</f>
        <v>BEIRA RIO</v>
      </c>
      <c r="E65" s="47">
        <v>2</v>
      </c>
      <c r="F65" s="47" t="s">
        <v>0</v>
      </c>
      <c r="G65" s="47">
        <v>3</v>
      </c>
      <c r="H65" s="39" t="str">
        <f>H8</f>
        <v>BOM SUCESSO</v>
      </c>
      <c r="I65" s="39" t="str">
        <f t="shared" si="6"/>
        <v>BEIRA RIO</v>
      </c>
      <c r="J65" s="47">
        <v>0</v>
      </c>
      <c r="K65" s="47" t="str">
        <f t="shared" si="6"/>
        <v>X</v>
      </c>
      <c r="L65" s="47">
        <v>1</v>
      </c>
      <c r="M65" s="42" t="str">
        <f t="shared" si="6"/>
        <v>BOM SUCESSO</v>
      </c>
    </row>
    <row r="66" spans="1:13" ht="16.5" thickBot="1" x14ac:dyDescent="0.25">
      <c r="A66" s="22">
        <v>4</v>
      </c>
      <c r="B66" s="23">
        <v>42673</v>
      </c>
      <c r="C66" s="18" t="str">
        <f>B7</f>
        <v>RECREATIVO ITAPE</v>
      </c>
      <c r="D66" s="40" t="str">
        <f>H9</f>
        <v>FLAMENGO</v>
      </c>
      <c r="E66" s="3">
        <v>0</v>
      </c>
      <c r="F66" s="3" t="s">
        <v>0</v>
      </c>
      <c r="G66" s="3">
        <v>3</v>
      </c>
      <c r="H66" s="40" t="str">
        <f>H10</f>
        <v>JUVENTUDE</v>
      </c>
      <c r="I66" s="40" t="str">
        <f t="shared" si="6"/>
        <v>FLAMENGO</v>
      </c>
      <c r="J66" s="3">
        <v>0</v>
      </c>
      <c r="K66" s="3" t="str">
        <f t="shared" si="6"/>
        <v>X</v>
      </c>
      <c r="L66" s="3">
        <v>0</v>
      </c>
      <c r="M66" s="43" t="str">
        <f t="shared" si="6"/>
        <v>JUVENTUDE</v>
      </c>
    </row>
    <row r="67" spans="1:13" ht="15" x14ac:dyDescent="0.2">
      <c r="A67" s="1"/>
      <c r="B67" s="1"/>
      <c r="C67" s="1"/>
      <c r="D67" s="1"/>
      <c r="E67" s="1"/>
      <c r="F67" s="1"/>
      <c r="G67" s="1"/>
      <c r="H67" s="1"/>
      <c r="I67" s="1"/>
      <c r="K67" s="1"/>
    </row>
    <row r="68" spans="1:13" x14ac:dyDescent="0.25">
      <c r="A68" s="102" t="s">
        <v>35</v>
      </c>
      <c r="B68" s="102"/>
      <c r="C68" s="102"/>
      <c r="D68" s="102"/>
      <c r="E68" s="58"/>
      <c r="F68" s="58"/>
      <c r="G68" s="102" t="s">
        <v>36</v>
      </c>
      <c r="H68" s="102"/>
      <c r="I68" s="102"/>
      <c r="J68" s="102"/>
      <c r="K68" s="58"/>
      <c r="L68" s="58"/>
      <c r="M68" s="58"/>
    </row>
    <row r="69" spans="1:13" x14ac:dyDescent="0.2">
      <c r="A69" s="55" t="s">
        <v>15</v>
      </c>
      <c r="B69" s="56" t="s">
        <v>28</v>
      </c>
      <c r="C69" s="56"/>
      <c r="D69" s="63">
        <f>3+0+3+3+3+3+3</f>
        <v>18</v>
      </c>
      <c r="E69" s="56"/>
      <c r="F69" s="56"/>
      <c r="G69" s="59" t="s">
        <v>15</v>
      </c>
      <c r="H69" s="56" t="s">
        <v>24</v>
      </c>
      <c r="I69" s="60">
        <f>3+3+3+3+3+3+0</f>
        <v>18</v>
      </c>
      <c r="K69" s="57"/>
      <c r="L69" s="57"/>
      <c r="M69" s="57"/>
    </row>
    <row r="70" spans="1:13" x14ac:dyDescent="0.2">
      <c r="A70" s="55" t="s">
        <v>16</v>
      </c>
      <c r="B70" s="56" t="s">
        <v>29</v>
      </c>
      <c r="C70" s="56"/>
      <c r="D70" s="63">
        <f>3+3+3+0+3+1+0</f>
        <v>13</v>
      </c>
      <c r="E70" s="56"/>
      <c r="F70" s="56"/>
      <c r="G70" s="59" t="s">
        <v>16</v>
      </c>
      <c r="H70" s="56" t="s">
        <v>31</v>
      </c>
      <c r="I70" s="60">
        <f>3+3+0+3+3+1+3</f>
        <v>16</v>
      </c>
      <c r="K70" s="57"/>
      <c r="L70" s="57"/>
      <c r="M70" s="57"/>
    </row>
    <row r="71" spans="1:13" x14ac:dyDescent="0.2">
      <c r="A71" s="55" t="s">
        <v>17</v>
      </c>
      <c r="B71" s="56" t="s">
        <v>24</v>
      </c>
      <c r="C71" s="56"/>
      <c r="D71" s="63">
        <f>1+3+3+3+0+1+0</f>
        <v>11</v>
      </c>
      <c r="E71" s="56"/>
      <c r="F71" s="56"/>
      <c r="G71" s="59" t="s">
        <v>17</v>
      </c>
      <c r="H71" s="56" t="s">
        <v>25</v>
      </c>
      <c r="I71" s="60">
        <f>3+1+3+0+3+1+3</f>
        <v>14</v>
      </c>
      <c r="K71" s="57"/>
      <c r="L71" s="57"/>
      <c r="M71" s="57"/>
    </row>
    <row r="72" spans="1:13" x14ac:dyDescent="0.2">
      <c r="A72" s="66" t="s">
        <v>18</v>
      </c>
      <c r="B72" s="56" t="s">
        <v>31</v>
      </c>
      <c r="C72" s="56"/>
      <c r="D72" s="63">
        <f>0+0+3+3+1+0+3</f>
        <v>10</v>
      </c>
      <c r="E72" s="56"/>
      <c r="F72" s="56"/>
      <c r="G72" s="66" t="s">
        <v>18</v>
      </c>
      <c r="H72" s="57" t="s">
        <v>30</v>
      </c>
      <c r="I72" s="60">
        <f>0+3+3+0+0+3+1</f>
        <v>10</v>
      </c>
      <c r="K72" s="57"/>
      <c r="L72" s="57"/>
      <c r="M72" s="57"/>
    </row>
    <row r="73" spans="1:13" x14ac:dyDescent="0.2">
      <c r="A73" s="66" t="s">
        <v>19</v>
      </c>
      <c r="B73" s="56" t="s">
        <v>25</v>
      </c>
      <c r="C73" s="56"/>
      <c r="D73" s="63">
        <f>0+3+0+0+1+1+3</f>
        <v>8</v>
      </c>
      <c r="E73" s="56"/>
      <c r="F73" s="56"/>
      <c r="G73" s="66" t="s">
        <v>19</v>
      </c>
      <c r="H73" s="57" t="s">
        <v>28</v>
      </c>
      <c r="I73" s="60">
        <f>3+1+0+1+0+1+3</f>
        <v>9</v>
      </c>
      <c r="K73" s="57"/>
      <c r="L73" s="57"/>
      <c r="M73" s="57"/>
    </row>
    <row r="74" spans="1:13" ht="15.75" customHeight="1" x14ac:dyDescent="0.2">
      <c r="A74" s="66" t="s">
        <v>20</v>
      </c>
      <c r="B74" s="56" t="s">
        <v>26</v>
      </c>
      <c r="C74" s="56"/>
      <c r="D74" s="63">
        <f>0+0+0+3+1+3+0</f>
        <v>7</v>
      </c>
      <c r="E74" s="56"/>
      <c r="F74" s="56"/>
      <c r="G74" s="66" t="s">
        <v>20</v>
      </c>
      <c r="H74" s="57" t="s">
        <v>29</v>
      </c>
      <c r="I74" s="60">
        <f>0+0+3+1+0+0+1</f>
        <v>5</v>
      </c>
      <c r="K74" s="57"/>
      <c r="L74" s="57"/>
      <c r="M74" s="57"/>
    </row>
    <row r="75" spans="1:13" ht="15.75" customHeight="1" x14ac:dyDescent="0.2">
      <c r="A75" s="66" t="s">
        <v>21</v>
      </c>
      <c r="B75" s="56" t="s">
        <v>30</v>
      </c>
      <c r="C75" s="56"/>
      <c r="D75" s="63">
        <f>1+1+0+0+1+0+3</f>
        <v>6</v>
      </c>
      <c r="E75" s="56"/>
      <c r="F75" s="56"/>
      <c r="G75" s="66" t="s">
        <v>21</v>
      </c>
      <c r="H75" s="57" t="s">
        <v>27</v>
      </c>
      <c r="I75" s="60">
        <f>0+0+0+0+3+1+0</f>
        <v>4</v>
      </c>
      <c r="K75" s="57"/>
      <c r="L75" s="57"/>
    </row>
    <row r="76" spans="1:13" x14ac:dyDescent="0.2">
      <c r="A76" s="66" t="s">
        <v>22</v>
      </c>
      <c r="B76" s="56" t="s">
        <v>27</v>
      </c>
      <c r="C76" s="56"/>
      <c r="D76" s="63">
        <f>3+1+0+0+0+1+0</f>
        <v>5</v>
      </c>
      <c r="E76" s="56"/>
      <c r="F76" s="56"/>
      <c r="G76" s="66" t="s">
        <v>22</v>
      </c>
      <c r="H76" s="56" t="s">
        <v>26</v>
      </c>
      <c r="I76" s="60">
        <f>0+0+0+3+0+0+0</f>
        <v>3</v>
      </c>
      <c r="K76" s="57"/>
      <c r="L76" s="57"/>
      <c r="M76" s="57"/>
    </row>
    <row r="77" spans="1:13" ht="15" x14ac:dyDescent="0.2">
      <c r="A77" s="1"/>
      <c r="B77" s="1"/>
      <c r="C77" s="1"/>
      <c r="D77" s="1"/>
      <c r="E77" s="1"/>
      <c r="F77" s="1"/>
      <c r="G77" s="1"/>
      <c r="H77" s="1"/>
      <c r="I77" s="1"/>
      <c r="K77" s="1"/>
    </row>
    <row r="78" spans="1:13" x14ac:dyDescent="0.2">
      <c r="A78" s="91" t="s">
        <v>37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x14ac:dyDescent="0.2">
      <c r="A80" s="31" t="s">
        <v>15</v>
      </c>
      <c r="B80" s="92" t="str">
        <f>H69</f>
        <v>SANTA LUZIA</v>
      </c>
      <c r="C80" s="92"/>
      <c r="D80" s="92"/>
      <c r="E80" s="92"/>
      <c r="F80" s="92"/>
      <c r="G80" s="31" t="s">
        <v>19</v>
      </c>
      <c r="H80" s="93" t="str">
        <f>H73</f>
        <v>BOM SUCESSO</v>
      </c>
      <c r="I80" s="93"/>
      <c r="J80" s="93"/>
      <c r="K80" s="93"/>
      <c r="L80" s="93"/>
      <c r="M80" s="93"/>
    </row>
    <row r="81" spans="1:13" x14ac:dyDescent="0.2">
      <c r="A81" s="31" t="s">
        <v>16</v>
      </c>
      <c r="B81" s="92" t="str">
        <f>H70</f>
        <v>RECREATIVO ITAPE</v>
      </c>
      <c r="C81" s="92"/>
      <c r="D81" s="92"/>
      <c r="E81" s="92"/>
      <c r="F81" s="92"/>
      <c r="G81" s="31" t="s">
        <v>20</v>
      </c>
      <c r="H81" s="93" t="str">
        <f>H74</f>
        <v>FLAMENGO</v>
      </c>
      <c r="I81" s="93"/>
      <c r="J81" s="93"/>
      <c r="K81" s="93"/>
      <c r="L81" s="93"/>
      <c r="M81" s="93"/>
    </row>
    <row r="82" spans="1:13" x14ac:dyDescent="0.2">
      <c r="A82" s="31" t="s">
        <v>17</v>
      </c>
      <c r="B82" s="92" t="str">
        <f>H71</f>
        <v>13 DE MAIO</v>
      </c>
      <c r="C82" s="92"/>
      <c r="D82" s="92"/>
      <c r="E82" s="92"/>
      <c r="F82" s="92"/>
      <c r="G82" s="31" t="s">
        <v>21</v>
      </c>
      <c r="H82" s="93" t="str">
        <f>H75</f>
        <v>BEIRA RIO</v>
      </c>
      <c r="I82" s="93"/>
      <c r="J82" s="93"/>
      <c r="K82" s="93"/>
      <c r="L82" s="93"/>
      <c r="M82" s="93"/>
    </row>
    <row r="83" spans="1:13" x14ac:dyDescent="0.2">
      <c r="A83" s="31" t="s">
        <v>18</v>
      </c>
      <c r="B83" s="92" t="str">
        <f>H72</f>
        <v>JUVENTUDE</v>
      </c>
      <c r="C83" s="92"/>
      <c r="D83" s="92"/>
      <c r="E83" s="92"/>
      <c r="F83" s="92"/>
      <c r="G83" s="31" t="s">
        <v>22</v>
      </c>
      <c r="H83" s="93" t="str">
        <f>H76</f>
        <v>SÃO JOSÉ</v>
      </c>
      <c r="I83" s="93"/>
      <c r="J83" s="93"/>
      <c r="K83" s="93"/>
      <c r="L83" s="93"/>
      <c r="M83" s="93"/>
    </row>
    <row r="84" spans="1:13" x14ac:dyDescent="0.2">
      <c r="A84" s="36"/>
      <c r="B84" s="33"/>
      <c r="C84" s="33"/>
      <c r="D84" s="33"/>
      <c r="E84" s="33"/>
      <c r="F84" s="33"/>
      <c r="G84" s="36"/>
      <c r="H84" s="34"/>
      <c r="I84" s="34"/>
      <c r="J84" s="34"/>
      <c r="K84" s="34"/>
      <c r="L84" s="34"/>
      <c r="M84" s="34"/>
    </row>
    <row r="85" spans="1:13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x14ac:dyDescent="0.25">
      <c r="A86" s="2" t="s">
        <v>23</v>
      </c>
      <c r="B86" s="32" t="s">
        <v>2</v>
      </c>
      <c r="C86" s="32" t="s">
        <v>1</v>
      </c>
      <c r="D86" s="101" t="s">
        <v>13</v>
      </c>
      <c r="E86" s="101"/>
      <c r="F86" s="101"/>
      <c r="G86" s="101"/>
      <c r="H86" s="101"/>
      <c r="I86" s="99" t="s">
        <v>14</v>
      </c>
      <c r="J86" s="99"/>
      <c r="K86" s="99"/>
      <c r="L86" s="99"/>
      <c r="M86" s="100"/>
    </row>
    <row r="87" spans="1:13" x14ac:dyDescent="0.25">
      <c r="A87" s="20">
        <v>29</v>
      </c>
      <c r="B87" s="21">
        <v>42679</v>
      </c>
      <c r="C87" s="16" t="str">
        <f>H83</f>
        <v>SÃO JOSÉ</v>
      </c>
      <c r="D87" s="16" t="str">
        <f>H83</f>
        <v>SÃO JOSÉ</v>
      </c>
      <c r="E87" s="25">
        <v>2</v>
      </c>
      <c r="F87" s="25" t="s">
        <v>0</v>
      </c>
      <c r="G87" s="25">
        <v>2</v>
      </c>
      <c r="H87" s="16" t="str">
        <f>B80</f>
        <v>SANTA LUZIA</v>
      </c>
      <c r="I87" s="16" t="str">
        <f t="shared" ref="I87:M90" si="7">D87</f>
        <v>SÃO JOSÉ</v>
      </c>
      <c r="J87" s="53">
        <v>1</v>
      </c>
      <c r="K87" s="25" t="str">
        <f t="shared" si="7"/>
        <v>X</v>
      </c>
      <c r="L87" s="53">
        <v>0</v>
      </c>
      <c r="M87" s="17" t="str">
        <f t="shared" si="7"/>
        <v>SANTA LUZIA</v>
      </c>
    </row>
    <row r="88" spans="1:13" x14ac:dyDescent="0.25">
      <c r="A88" s="20">
        <v>32</v>
      </c>
      <c r="B88" s="21">
        <v>42679</v>
      </c>
      <c r="C88" s="16" t="s">
        <v>28</v>
      </c>
      <c r="D88" s="16" t="s">
        <v>28</v>
      </c>
      <c r="E88" s="67">
        <v>0</v>
      </c>
      <c r="F88" s="67" t="s">
        <v>0</v>
      </c>
      <c r="G88" s="67">
        <v>1</v>
      </c>
      <c r="H88" s="16" t="s">
        <v>30</v>
      </c>
      <c r="I88" s="16" t="s">
        <v>28</v>
      </c>
      <c r="J88" s="53">
        <v>3</v>
      </c>
      <c r="K88" s="67" t="s">
        <v>0</v>
      </c>
      <c r="L88" s="53">
        <v>1</v>
      </c>
      <c r="M88" s="17" t="s">
        <v>30</v>
      </c>
    </row>
    <row r="89" spans="1:13" x14ac:dyDescent="0.2">
      <c r="A89" s="20">
        <v>30</v>
      </c>
      <c r="B89" s="21">
        <v>42680</v>
      </c>
      <c r="C89" s="16" t="str">
        <f>H81</f>
        <v>FLAMENGO</v>
      </c>
      <c r="D89" s="16" t="str">
        <f>H81</f>
        <v>FLAMENGO</v>
      </c>
      <c r="E89" s="25">
        <v>0</v>
      </c>
      <c r="F89" s="25" t="s">
        <v>0</v>
      </c>
      <c r="G89" s="25">
        <v>1</v>
      </c>
      <c r="H89" s="16" t="str">
        <f>B82</f>
        <v>13 DE MAIO</v>
      </c>
      <c r="I89" s="16" t="str">
        <f t="shared" si="7"/>
        <v>FLAMENGO</v>
      </c>
      <c r="J89" s="68">
        <v>0</v>
      </c>
      <c r="K89" s="25" t="str">
        <f t="shared" si="7"/>
        <v>X</v>
      </c>
      <c r="L89" s="68">
        <v>0</v>
      </c>
      <c r="M89" s="17" t="str">
        <f t="shared" si="7"/>
        <v>13 DE MAIO</v>
      </c>
    </row>
    <row r="90" spans="1:13" ht="16.5" thickBot="1" x14ac:dyDescent="0.3">
      <c r="A90" s="20">
        <v>31</v>
      </c>
      <c r="B90" s="23">
        <v>42680</v>
      </c>
      <c r="C90" s="16" t="str">
        <f>H82</f>
        <v>BEIRA RIO</v>
      </c>
      <c r="D90" s="16" t="str">
        <f>H82</f>
        <v>BEIRA RIO</v>
      </c>
      <c r="E90" s="25">
        <v>2</v>
      </c>
      <c r="F90" s="25" t="s">
        <v>0</v>
      </c>
      <c r="G90" s="25">
        <v>4</v>
      </c>
      <c r="H90" s="16" t="str">
        <f>B81</f>
        <v>RECREATIVO ITAPE</v>
      </c>
      <c r="I90" s="16" t="str">
        <f t="shared" si="7"/>
        <v>BEIRA RIO</v>
      </c>
      <c r="J90" s="53">
        <v>2</v>
      </c>
      <c r="K90" s="25" t="str">
        <f t="shared" si="7"/>
        <v>X</v>
      </c>
      <c r="L90" s="53">
        <v>0</v>
      </c>
      <c r="M90" s="17" t="str">
        <f t="shared" si="7"/>
        <v>RECREATIVO ITAPE</v>
      </c>
    </row>
    <row r="91" spans="1:13" x14ac:dyDescent="0.2">
      <c r="A91" s="33"/>
      <c r="B91" s="24"/>
      <c r="C91" s="33"/>
      <c r="D91" s="33"/>
      <c r="E91" s="36"/>
      <c r="F91" s="36"/>
      <c r="G91" s="36"/>
      <c r="H91" s="33"/>
      <c r="I91" s="33"/>
      <c r="J91" s="44"/>
      <c r="K91" s="36"/>
      <c r="L91" s="44"/>
      <c r="M91" s="33"/>
    </row>
    <row r="92" spans="1:13" x14ac:dyDescent="0.2">
      <c r="A92" s="31"/>
      <c r="B92" s="4"/>
      <c r="C92" s="31"/>
      <c r="D92" s="31"/>
      <c r="E92" s="31"/>
      <c r="F92" s="31"/>
      <c r="G92" s="31"/>
      <c r="H92" s="31"/>
      <c r="I92" s="31"/>
      <c r="J92" s="29"/>
      <c r="K92" s="31"/>
      <c r="L92" s="29"/>
      <c r="M92" s="31"/>
    </row>
    <row r="93" spans="1:13" x14ac:dyDescent="0.25">
      <c r="A93" s="2" t="s">
        <v>23</v>
      </c>
      <c r="B93" s="32" t="s">
        <v>2</v>
      </c>
      <c r="C93" s="32" t="s">
        <v>1</v>
      </c>
      <c r="D93" s="101" t="s">
        <v>13</v>
      </c>
      <c r="E93" s="101"/>
      <c r="F93" s="101"/>
      <c r="G93" s="101"/>
      <c r="H93" s="101"/>
      <c r="I93" s="99" t="s">
        <v>14</v>
      </c>
      <c r="J93" s="99"/>
      <c r="K93" s="99"/>
      <c r="L93" s="99"/>
      <c r="M93" s="100"/>
    </row>
    <row r="94" spans="1:13" x14ac:dyDescent="0.25">
      <c r="A94" s="20">
        <v>35</v>
      </c>
      <c r="B94" s="21">
        <v>42686</v>
      </c>
      <c r="C94" s="16" t="str">
        <f>B80</f>
        <v>SANTA LUZIA</v>
      </c>
      <c r="D94" s="16" t="str">
        <f>B80</f>
        <v>SANTA LUZIA</v>
      </c>
      <c r="E94" s="25">
        <v>2</v>
      </c>
      <c r="F94" s="25" t="s">
        <v>0</v>
      </c>
      <c r="G94" s="25">
        <v>0</v>
      </c>
      <c r="H94" s="16" t="str">
        <f>H83</f>
        <v>SÃO JOSÉ</v>
      </c>
      <c r="I94" s="16" t="str">
        <f>D94</f>
        <v>SANTA LUZIA</v>
      </c>
      <c r="J94" s="53" t="s">
        <v>44</v>
      </c>
      <c r="K94" s="25" t="str">
        <f>F94</f>
        <v>X</v>
      </c>
      <c r="L94" s="53" t="s">
        <v>45</v>
      </c>
      <c r="M94" s="17" t="str">
        <f>H94</f>
        <v>SÃO JOSÉ</v>
      </c>
    </row>
    <row r="95" spans="1:13" ht="16.5" thickBot="1" x14ac:dyDescent="0.3">
      <c r="A95" s="20">
        <v>33</v>
      </c>
      <c r="B95" s="23">
        <v>42686</v>
      </c>
      <c r="C95" s="16" t="str">
        <f>B81</f>
        <v>RECREATIVO ITAPE</v>
      </c>
      <c r="D95" s="16" t="str">
        <f>B81</f>
        <v>RECREATIVO ITAPE</v>
      </c>
      <c r="E95" s="25">
        <v>3</v>
      </c>
      <c r="F95" s="25" t="s">
        <v>0</v>
      </c>
      <c r="G95" s="25">
        <v>1</v>
      </c>
      <c r="H95" s="16" t="str">
        <f>H82</f>
        <v>BEIRA RIO</v>
      </c>
      <c r="I95" s="16" t="str">
        <f t="shared" ref="I95:M97" si="8">D95</f>
        <v>RECREATIVO ITAPE</v>
      </c>
      <c r="J95" s="53">
        <v>4</v>
      </c>
      <c r="K95" s="25" t="str">
        <f t="shared" si="8"/>
        <v>X</v>
      </c>
      <c r="L95" s="53">
        <v>1</v>
      </c>
      <c r="M95" s="17" t="str">
        <f t="shared" si="8"/>
        <v>BEIRA RIO</v>
      </c>
    </row>
    <row r="96" spans="1:13" ht="16.5" thickBot="1" x14ac:dyDescent="0.25">
      <c r="A96" s="20">
        <v>34</v>
      </c>
      <c r="B96" s="23">
        <v>42687</v>
      </c>
      <c r="C96" s="16" t="str">
        <f>B83</f>
        <v>JUVENTUDE</v>
      </c>
      <c r="D96" s="16" t="str">
        <f>B83</f>
        <v>JUVENTUDE</v>
      </c>
      <c r="E96" s="25" t="s">
        <v>38</v>
      </c>
      <c r="F96" s="25" t="s">
        <v>0</v>
      </c>
      <c r="G96" s="25" t="s">
        <v>39</v>
      </c>
      <c r="H96" s="16" t="str">
        <f>H80</f>
        <v>BOM SUCESSO</v>
      </c>
      <c r="I96" s="16" t="str">
        <f t="shared" si="8"/>
        <v>JUVENTUDE</v>
      </c>
      <c r="J96" s="69" t="s">
        <v>41</v>
      </c>
      <c r="K96" s="25" t="str">
        <f t="shared" si="8"/>
        <v>X</v>
      </c>
      <c r="L96" s="69" t="s">
        <v>40</v>
      </c>
      <c r="M96" s="17" t="str">
        <f t="shared" si="8"/>
        <v>BOM SUCESSO</v>
      </c>
    </row>
    <row r="97" spans="1:13" ht="16.5" thickBot="1" x14ac:dyDescent="0.3">
      <c r="A97" s="22">
        <v>36</v>
      </c>
      <c r="B97" s="23">
        <v>42687</v>
      </c>
      <c r="C97" s="18" t="str">
        <f>B82</f>
        <v>13 DE MAIO</v>
      </c>
      <c r="D97" s="18" t="str">
        <f>B82</f>
        <v>13 DE MAIO</v>
      </c>
      <c r="E97" s="3">
        <v>1</v>
      </c>
      <c r="F97" s="3" t="s">
        <v>0</v>
      </c>
      <c r="G97" s="3">
        <v>1</v>
      </c>
      <c r="H97" s="18" t="str">
        <f>H81</f>
        <v>FLAMENGO</v>
      </c>
      <c r="I97" s="18" t="str">
        <f t="shared" si="8"/>
        <v>13 DE MAIO</v>
      </c>
      <c r="J97" s="13" t="s">
        <v>43</v>
      </c>
      <c r="K97" s="3" t="str">
        <f t="shared" si="8"/>
        <v>X</v>
      </c>
      <c r="L97" s="13" t="s">
        <v>42</v>
      </c>
      <c r="M97" s="19" t="str">
        <f t="shared" si="8"/>
        <v>FLAMENGO</v>
      </c>
    </row>
    <row r="98" spans="1:13" x14ac:dyDescent="0.2">
      <c r="A98" s="31"/>
      <c r="B98" s="4"/>
      <c r="C98" s="31"/>
      <c r="D98" s="31"/>
      <c r="E98" s="31"/>
      <c r="F98" s="31"/>
      <c r="G98" s="31"/>
      <c r="H98" s="31"/>
      <c r="I98" s="31"/>
      <c r="J98" s="29"/>
      <c r="K98" s="31"/>
      <c r="L98" s="29"/>
      <c r="M98" s="31"/>
    </row>
    <row r="99" spans="1:13" x14ac:dyDescent="0.2">
      <c r="A99" s="36"/>
      <c r="B99" s="4"/>
      <c r="C99" s="36"/>
      <c r="D99" s="36"/>
      <c r="E99" s="36"/>
      <c r="F99" s="36"/>
      <c r="G99" s="36"/>
      <c r="H99" s="36"/>
      <c r="I99" s="36"/>
      <c r="J99" s="35"/>
      <c r="K99" s="36"/>
      <c r="L99" s="35"/>
      <c r="M99" s="36"/>
    </row>
    <row r="100" spans="1:13" x14ac:dyDescent="0.2">
      <c r="A100" s="91" t="s">
        <v>11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6.5" thickBo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64"/>
      <c r="B103" s="65" t="s">
        <v>2</v>
      </c>
      <c r="C103" s="65" t="s">
        <v>1</v>
      </c>
      <c r="D103" s="106" t="s">
        <v>13</v>
      </c>
      <c r="E103" s="106"/>
      <c r="F103" s="106"/>
      <c r="G103" s="106"/>
      <c r="H103" s="106"/>
      <c r="I103" s="95" t="s">
        <v>14</v>
      </c>
      <c r="J103" s="95"/>
      <c r="K103" s="95"/>
      <c r="L103" s="95"/>
      <c r="M103" s="96"/>
    </row>
    <row r="104" spans="1:13" x14ac:dyDescent="0.2">
      <c r="A104" s="20">
        <v>37</v>
      </c>
      <c r="B104" s="21">
        <v>42694</v>
      </c>
      <c r="C104" s="16" t="str">
        <f>I104</f>
        <v>SÃO JOSÉ</v>
      </c>
      <c r="D104" s="16" t="str">
        <f>D96</f>
        <v>JUVENTUDE</v>
      </c>
      <c r="E104" s="11">
        <v>3</v>
      </c>
      <c r="F104" s="11" t="s">
        <v>0</v>
      </c>
      <c r="G104" s="11">
        <v>3</v>
      </c>
      <c r="H104" s="16" t="str">
        <f>D94</f>
        <v>SANTA LUZIA</v>
      </c>
      <c r="I104" s="16" t="str">
        <f>M94</f>
        <v>SÃO JOSÉ</v>
      </c>
      <c r="J104" s="11">
        <v>0</v>
      </c>
      <c r="K104" s="11" t="s">
        <v>0</v>
      </c>
      <c r="L104" s="11">
        <v>2</v>
      </c>
      <c r="M104" s="17" t="str">
        <f>M96</f>
        <v>BOM SUCESSO</v>
      </c>
    </row>
    <row r="105" spans="1:13" ht="16.5" thickBot="1" x14ac:dyDescent="0.25">
      <c r="A105" s="22">
        <v>38</v>
      </c>
      <c r="B105" s="23">
        <v>42694</v>
      </c>
      <c r="C105" s="18" t="str">
        <f>I105</f>
        <v>FLAMENGO</v>
      </c>
      <c r="D105" s="18" t="str">
        <f>D97</f>
        <v>13 DE MAIO</v>
      </c>
      <c r="E105" s="12">
        <v>3</v>
      </c>
      <c r="F105" s="12" t="s">
        <v>0</v>
      </c>
      <c r="G105" s="12">
        <v>0</v>
      </c>
      <c r="H105" s="18" t="str">
        <f>D95</f>
        <v>RECREATIVO ITAPE</v>
      </c>
      <c r="I105" s="18" t="str">
        <f>M97</f>
        <v>FLAMENGO</v>
      </c>
      <c r="J105" s="12">
        <v>0</v>
      </c>
      <c r="K105" s="12" t="s">
        <v>0</v>
      </c>
      <c r="L105" s="12">
        <v>4</v>
      </c>
      <c r="M105" s="19" t="str">
        <f>I95</f>
        <v>RECREATIVO ITAPE</v>
      </c>
    </row>
    <row r="106" spans="1:13" x14ac:dyDescent="0.2">
      <c r="A106" s="33"/>
      <c r="B106" s="24"/>
      <c r="C106" s="33"/>
      <c r="D106" s="36"/>
      <c r="E106" s="45"/>
      <c r="F106" s="45"/>
      <c r="G106" s="45"/>
      <c r="H106" s="36"/>
      <c r="I106" s="36"/>
      <c r="J106" s="45"/>
      <c r="K106" s="45"/>
      <c r="L106" s="45"/>
      <c r="M106" s="36"/>
    </row>
    <row r="107" spans="1:13" ht="16.5" thickBot="1" x14ac:dyDescent="0.25">
      <c r="A107" s="31"/>
      <c r="B107" s="4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x14ac:dyDescent="0.25">
      <c r="A108" s="75"/>
      <c r="B108" s="76" t="s">
        <v>2</v>
      </c>
      <c r="C108" s="76" t="s">
        <v>1</v>
      </c>
      <c r="D108" s="106" t="s">
        <v>13</v>
      </c>
      <c r="E108" s="106"/>
      <c r="F108" s="106"/>
      <c r="G108" s="106"/>
      <c r="H108" s="106"/>
      <c r="I108" s="95" t="s">
        <v>14</v>
      </c>
      <c r="J108" s="95"/>
      <c r="K108" s="95"/>
      <c r="L108" s="95"/>
      <c r="M108" s="96"/>
    </row>
    <row r="109" spans="1:13" ht="16.5" thickBot="1" x14ac:dyDescent="0.25">
      <c r="A109" s="22">
        <v>39</v>
      </c>
      <c r="B109" s="23">
        <v>42701</v>
      </c>
      <c r="C109" s="18" t="str">
        <f>I109</f>
        <v>RECREATIVO ITAPE</v>
      </c>
      <c r="D109" s="18" t="str">
        <f>H105</f>
        <v>RECREATIVO ITAPE</v>
      </c>
      <c r="E109" s="12">
        <v>0</v>
      </c>
      <c r="F109" s="12" t="s">
        <v>0</v>
      </c>
      <c r="G109" s="12">
        <v>2</v>
      </c>
      <c r="H109" s="18" t="str">
        <f>D105</f>
        <v>13 DE MAIO</v>
      </c>
      <c r="I109" s="18" t="str">
        <f>M105</f>
        <v>RECREATIVO ITAPE</v>
      </c>
      <c r="J109" s="12">
        <v>5</v>
      </c>
      <c r="K109" s="12" t="s">
        <v>0</v>
      </c>
      <c r="L109" s="12">
        <v>2</v>
      </c>
      <c r="M109" s="19" t="str">
        <f>I105</f>
        <v>FLAMENGO</v>
      </c>
    </row>
    <row r="110" spans="1:13" ht="16.5" thickBot="1" x14ac:dyDescent="0.25">
      <c r="A110" s="22">
        <v>40</v>
      </c>
      <c r="B110" s="23">
        <v>42701</v>
      </c>
      <c r="C110" s="18" t="str">
        <f>I110</f>
        <v>BOM SUCESSO</v>
      </c>
      <c r="D110" s="18" t="str">
        <f>H104</f>
        <v>SANTA LUZIA</v>
      </c>
      <c r="E110" s="12">
        <v>0</v>
      </c>
      <c r="F110" s="12" t="s">
        <v>0</v>
      </c>
      <c r="G110" s="12">
        <v>1</v>
      </c>
      <c r="H110" s="18" t="str">
        <f>D104</f>
        <v>JUVENTUDE</v>
      </c>
      <c r="I110" s="18" t="str">
        <f>M104</f>
        <v>BOM SUCESSO</v>
      </c>
      <c r="J110" s="12">
        <v>3</v>
      </c>
      <c r="K110" s="12" t="s">
        <v>0</v>
      </c>
      <c r="L110" s="12">
        <v>1</v>
      </c>
      <c r="M110" s="19" t="str">
        <f>I104</f>
        <v>SÃO JOSÉ</v>
      </c>
    </row>
    <row r="111" spans="1:13" x14ac:dyDescent="0.2">
      <c r="A111" s="36"/>
      <c r="B111" s="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x14ac:dyDescent="0.2">
      <c r="A112" s="91" t="s">
        <v>12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13" ht="16.5" thickBot="1" x14ac:dyDescent="0.25">
      <c r="A113" s="31"/>
      <c r="B113" s="4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x14ac:dyDescent="0.25">
      <c r="A114" s="26"/>
      <c r="B114" s="27" t="s">
        <v>2</v>
      </c>
      <c r="C114" s="27" t="s">
        <v>1</v>
      </c>
      <c r="D114" s="77" t="s">
        <v>46</v>
      </c>
      <c r="E114" s="78"/>
      <c r="F114" s="78"/>
      <c r="G114" s="78"/>
      <c r="H114" s="78"/>
      <c r="I114" s="78"/>
      <c r="J114" s="78"/>
      <c r="K114" s="78"/>
      <c r="L114" s="78"/>
      <c r="M114" s="79"/>
    </row>
    <row r="115" spans="1:13" ht="16.5" thickBot="1" x14ac:dyDescent="0.25">
      <c r="A115" s="22">
        <v>41</v>
      </c>
      <c r="B115" s="23">
        <v>42708</v>
      </c>
      <c r="C115" s="18" t="str">
        <f>D115</f>
        <v>JUVENTUDE</v>
      </c>
      <c r="D115" s="80" t="str">
        <f>H110</f>
        <v>JUVENTUDE</v>
      </c>
      <c r="E115" s="81"/>
      <c r="F115" s="81"/>
      <c r="G115" s="82"/>
      <c r="H115" s="83" t="s">
        <v>0</v>
      </c>
      <c r="I115" s="84"/>
      <c r="J115" s="85" t="str">
        <f>H109</f>
        <v>13 DE MAIO</v>
      </c>
      <c r="K115" s="86"/>
      <c r="L115" s="86"/>
      <c r="M115" s="87"/>
    </row>
    <row r="116" spans="1:13" x14ac:dyDescent="0.25">
      <c r="A116" s="72"/>
      <c r="B116" s="73" t="s">
        <v>2</v>
      </c>
      <c r="C116" s="73" t="s">
        <v>1</v>
      </c>
      <c r="D116" s="77" t="s">
        <v>47</v>
      </c>
      <c r="E116" s="78"/>
      <c r="F116" s="78"/>
      <c r="G116" s="78"/>
      <c r="H116" s="78"/>
      <c r="I116" s="78"/>
      <c r="J116" s="78"/>
      <c r="K116" s="78"/>
      <c r="L116" s="78"/>
      <c r="M116" s="79"/>
    </row>
    <row r="117" spans="1:13" ht="16.5" thickBot="1" x14ac:dyDescent="0.25">
      <c r="A117" s="22">
        <v>41</v>
      </c>
      <c r="B117" s="23">
        <v>42708</v>
      </c>
      <c r="C117" s="18" t="str">
        <f>D117</f>
        <v>BOM SUCESSO</v>
      </c>
      <c r="D117" s="80" t="str">
        <f>I110</f>
        <v>BOM SUCESSO</v>
      </c>
      <c r="E117" s="81"/>
      <c r="F117" s="81"/>
      <c r="G117" s="82"/>
      <c r="H117" s="83" t="s">
        <v>0</v>
      </c>
      <c r="I117" s="84"/>
      <c r="J117" s="85" t="str">
        <f>D109</f>
        <v>RECREATIVO ITAPE</v>
      </c>
      <c r="K117" s="86"/>
      <c r="L117" s="86"/>
      <c r="M117" s="87"/>
    </row>
    <row r="118" spans="1:13" ht="16.5" thickBot="1" x14ac:dyDescent="0.3">
      <c r="A118" s="71"/>
      <c r="B118" s="24"/>
      <c r="C118" s="71"/>
      <c r="D118" s="70"/>
      <c r="E118" s="70"/>
      <c r="F118" s="70"/>
      <c r="G118" s="28"/>
      <c r="H118" s="70"/>
      <c r="I118" s="44"/>
      <c r="J118" s="44"/>
      <c r="K118" s="74"/>
      <c r="L118" s="44"/>
      <c r="M118" s="44"/>
    </row>
    <row r="119" spans="1:13" x14ac:dyDescent="0.25">
      <c r="A119" s="72"/>
      <c r="B119" s="73" t="s">
        <v>2</v>
      </c>
      <c r="C119" s="73" t="s">
        <v>1</v>
      </c>
      <c r="D119" s="77" t="s">
        <v>46</v>
      </c>
      <c r="E119" s="78"/>
      <c r="F119" s="78"/>
      <c r="G119" s="78"/>
      <c r="H119" s="78"/>
      <c r="I119" s="78"/>
      <c r="J119" s="78"/>
      <c r="K119" s="78"/>
      <c r="L119" s="78"/>
      <c r="M119" s="79"/>
    </row>
    <row r="120" spans="1:13" ht="16.5" thickBot="1" x14ac:dyDescent="0.25">
      <c r="A120" s="22">
        <v>42</v>
      </c>
      <c r="B120" s="23">
        <v>42714</v>
      </c>
      <c r="C120" s="18" t="str">
        <f>D120</f>
        <v>13 DE MAIO</v>
      </c>
      <c r="D120" s="80" t="str">
        <f>J115</f>
        <v>13 DE MAIO</v>
      </c>
      <c r="E120" s="81"/>
      <c r="F120" s="81"/>
      <c r="G120" s="82"/>
      <c r="H120" s="83" t="s">
        <v>0</v>
      </c>
      <c r="I120" s="84"/>
      <c r="J120" s="85" t="str">
        <f>D115</f>
        <v>JUVENTUDE</v>
      </c>
      <c r="K120" s="86"/>
      <c r="L120" s="86"/>
      <c r="M120" s="87"/>
    </row>
    <row r="121" spans="1:13" x14ac:dyDescent="0.25">
      <c r="A121" s="72"/>
      <c r="B121" s="73" t="s">
        <v>2</v>
      </c>
      <c r="C121" s="73" t="s">
        <v>1</v>
      </c>
      <c r="D121" s="77" t="s">
        <v>47</v>
      </c>
      <c r="E121" s="78"/>
      <c r="F121" s="78"/>
      <c r="G121" s="78"/>
      <c r="H121" s="78"/>
      <c r="I121" s="78"/>
      <c r="J121" s="78"/>
      <c r="K121" s="78"/>
      <c r="L121" s="78"/>
      <c r="M121" s="79"/>
    </row>
    <row r="122" spans="1:13" ht="16.5" thickBot="1" x14ac:dyDescent="0.25">
      <c r="A122" s="22">
        <v>42</v>
      </c>
      <c r="B122" s="23">
        <v>42715</v>
      </c>
      <c r="C122" s="18" t="str">
        <f>D122</f>
        <v>RECREATIVO ITAPE</v>
      </c>
      <c r="D122" s="80" t="str">
        <f>J117</f>
        <v>RECREATIVO ITAPE</v>
      </c>
      <c r="E122" s="81"/>
      <c r="F122" s="81"/>
      <c r="G122" s="82"/>
      <c r="H122" s="83" t="s">
        <v>0</v>
      </c>
      <c r="I122" s="84"/>
      <c r="J122" s="85" t="str">
        <f>D117</f>
        <v>BOM SUCESSO</v>
      </c>
      <c r="K122" s="86"/>
      <c r="L122" s="86"/>
      <c r="M122" s="87"/>
    </row>
  </sheetData>
  <sortState ref="B69:D76">
    <sortCondition descending="1" ref="D69:D76"/>
  </sortState>
  <mergeCells count="71">
    <mergeCell ref="A112:M112"/>
    <mergeCell ref="D114:M114"/>
    <mergeCell ref="H115:I115"/>
    <mergeCell ref="J115:M115"/>
    <mergeCell ref="I62:M62"/>
    <mergeCell ref="D115:G115"/>
    <mergeCell ref="A61:M61"/>
    <mergeCell ref="I103:M103"/>
    <mergeCell ref="D108:H108"/>
    <mergeCell ref="I108:M108"/>
    <mergeCell ref="D103:H103"/>
    <mergeCell ref="I41:M41"/>
    <mergeCell ref="B83:F83"/>
    <mergeCell ref="H83:M83"/>
    <mergeCell ref="D86:H86"/>
    <mergeCell ref="I86:M86"/>
    <mergeCell ref="B82:F82"/>
    <mergeCell ref="H82:M82"/>
    <mergeCell ref="A78:M78"/>
    <mergeCell ref="B80:F80"/>
    <mergeCell ref="H80:M80"/>
    <mergeCell ref="B81:F81"/>
    <mergeCell ref="H81:M81"/>
    <mergeCell ref="A79:M79"/>
    <mergeCell ref="G68:J68"/>
    <mergeCell ref="A68:D68"/>
    <mergeCell ref="D62:H62"/>
    <mergeCell ref="A40:M40"/>
    <mergeCell ref="D93:H93"/>
    <mergeCell ref="I93:M93"/>
    <mergeCell ref="A100:M100"/>
    <mergeCell ref="A16:M16"/>
    <mergeCell ref="D17:H17"/>
    <mergeCell ref="I17:M17"/>
    <mergeCell ref="A24:M24"/>
    <mergeCell ref="D25:H25"/>
    <mergeCell ref="I25:M25"/>
    <mergeCell ref="A32:M32"/>
    <mergeCell ref="A54:M54"/>
    <mergeCell ref="D55:H55"/>
    <mergeCell ref="D33:H33"/>
    <mergeCell ref="I33:M33"/>
    <mergeCell ref="D41:H41"/>
    <mergeCell ref="I55:M55"/>
    <mergeCell ref="A1:M1"/>
    <mergeCell ref="A13:M13"/>
    <mergeCell ref="A4:M4"/>
    <mergeCell ref="B7:F7"/>
    <mergeCell ref="H7:M7"/>
    <mergeCell ref="B8:F8"/>
    <mergeCell ref="H8:M8"/>
    <mergeCell ref="B9:F9"/>
    <mergeCell ref="H9:M9"/>
    <mergeCell ref="B10:F10"/>
    <mergeCell ref="H10:M10"/>
    <mergeCell ref="A47:M47"/>
    <mergeCell ref="D48:H48"/>
    <mergeCell ref="I48:M48"/>
    <mergeCell ref="A36:M36"/>
    <mergeCell ref="D116:M116"/>
    <mergeCell ref="D117:G117"/>
    <mergeCell ref="H117:I117"/>
    <mergeCell ref="J117:M117"/>
    <mergeCell ref="D122:G122"/>
    <mergeCell ref="H122:I122"/>
    <mergeCell ref="J122:M122"/>
    <mergeCell ref="D119:M119"/>
    <mergeCell ref="D120:G120"/>
    <mergeCell ref="H120:I120"/>
    <mergeCell ref="J120:M120"/>
    <mergeCell ref="D121:M121"/>
  </mergeCells>
  <printOptions horizontalCentered="1"/>
  <pageMargins left="0.15748031496062992" right="0.19685039370078741" top="0.47244094488188981" bottom="0.43307086614173229" header="0.31496062992125984" footer="0.27559055118110237"/>
  <pageSetup paperSize="9" scale="66" fitToHeight="2" orientation="portrait" verticalDpi="300" r:id="rId1"/>
  <ignoredErrors>
    <ignoredError sqref="C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8 Equipes</vt:lpstr>
      <vt:lpstr>Plan3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CME</cp:lastModifiedBy>
  <cp:lastPrinted>2016-10-25T10:20:29Z</cp:lastPrinted>
  <dcterms:created xsi:type="dcterms:W3CDTF">2013-07-29T12:49:50Z</dcterms:created>
  <dcterms:modified xsi:type="dcterms:W3CDTF">2016-11-29T12:22:34Z</dcterms:modified>
</cp:coreProperties>
</file>