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JAIME\Desktop\Meus Documentos\BALANCETES\2023\Balancete Site\"/>
    </mc:Choice>
  </mc:AlternateContent>
  <xr:revisionPtr revIDLastSave="0" documentId="13_ncr:1_{AD7E79B0-44B8-4BC4-88C5-C09E5DF4BB5D}" xr6:coauthVersionLast="47" xr6:coauthVersionMax="47" xr10:uidLastSave="{00000000-0000-0000-0000-000000000000}"/>
  <bookViews>
    <workbookView xWindow="-120" yWindow="-120" windowWidth="29040" windowHeight="15990" tabRatio="599" firstSheet="1" activeTab="1" xr2:uid="{00000000-000D-0000-FFFF-FFFF00000000}"/>
  </bookViews>
  <sheets>
    <sheet name="Plan1" sheetId="12" state="hidden" r:id="rId1"/>
    <sheet name="Balancete " sheetId="6" r:id="rId2"/>
  </sheets>
  <calcPr calcId="181029"/>
</workbook>
</file>

<file path=xl/calcChain.xml><?xml version="1.0" encoding="utf-8"?>
<calcChain xmlns="http://schemas.openxmlformats.org/spreadsheetml/2006/main">
  <c r="M129" i="6" l="1"/>
  <c r="L129" i="6"/>
  <c r="K129" i="6"/>
  <c r="J129" i="6"/>
  <c r="I129" i="6"/>
  <c r="H129" i="6"/>
  <c r="G129" i="6"/>
  <c r="F129" i="6"/>
  <c r="E129" i="6"/>
  <c r="D129" i="6"/>
  <c r="C129" i="6"/>
  <c r="B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M70" i="6"/>
  <c r="L70" i="6"/>
  <c r="K70" i="6"/>
  <c r="J70" i="6"/>
  <c r="I70" i="6"/>
  <c r="H70" i="6"/>
  <c r="G70" i="6"/>
  <c r="F70" i="6"/>
  <c r="E70" i="6"/>
  <c r="D70" i="6"/>
  <c r="C70" i="6"/>
  <c r="B70" i="6"/>
  <c r="N69" i="6"/>
  <c r="N68" i="6"/>
  <c r="N67" i="6"/>
  <c r="N66" i="6"/>
  <c r="N65" i="6"/>
  <c r="N64" i="6"/>
  <c r="M63" i="6"/>
  <c r="L63" i="6"/>
  <c r="K63" i="6"/>
  <c r="J63" i="6"/>
  <c r="I63" i="6"/>
  <c r="H63" i="6"/>
  <c r="G63" i="6"/>
  <c r="F63" i="6"/>
  <c r="E63" i="6"/>
  <c r="D63" i="6"/>
  <c r="C63" i="6"/>
  <c r="B63" i="6"/>
  <c r="N62" i="6"/>
  <c r="N61" i="6"/>
  <c r="N60" i="6"/>
  <c r="N59" i="6"/>
  <c r="N58" i="6"/>
  <c r="N57" i="6"/>
  <c r="N56" i="6"/>
  <c r="M55" i="6"/>
  <c r="L55" i="6"/>
  <c r="L42" i="6" s="1"/>
  <c r="K55" i="6"/>
  <c r="J55" i="6"/>
  <c r="I55" i="6"/>
  <c r="H55" i="6"/>
  <c r="G55" i="6"/>
  <c r="G42" i="6" s="1"/>
  <c r="F55" i="6"/>
  <c r="E55" i="6"/>
  <c r="D55" i="6"/>
  <c r="C55" i="6"/>
  <c r="B55" i="6"/>
  <c r="N54" i="6"/>
  <c r="N53" i="6"/>
  <c r="N52" i="6"/>
  <c r="N51" i="6"/>
  <c r="N50" i="6"/>
  <c r="N49" i="6"/>
  <c r="N48" i="6"/>
  <c r="N47" i="6"/>
  <c r="N46" i="6"/>
  <c r="N45" i="6"/>
  <c r="N44" i="6"/>
  <c r="M43" i="6"/>
  <c r="L43" i="6"/>
  <c r="K43" i="6"/>
  <c r="K42" i="6" s="1"/>
  <c r="J43" i="6"/>
  <c r="I43" i="6"/>
  <c r="H43" i="6"/>
  <c r="G43" i="6"/>
  <c r="F43" i="6"/>
  <c r="E43" i="6"/>
  <c r="D43" i="6"/>
  <c r="C43" i="6"/>
  <c r="C42" i="6" s="1"/>
  <c r="B43" i="6"/>
  <c r="D42" i="6"/>
  <c r="M41" i="6"/>
  <c r="L41" i="6"/>
  <c r="K41" i="6"/>
  <c r="J41" i="6"/>
  <c r="I41" i="6"/>
  <c r="H41" i="6"/>
  <c r="G41" i="6"/>
  <c r="F41" i="6"/>
  <c r="E41" i="6"/>
  <c r="D41" i="6"/>
  <c r="C41" i="6"/>
  <c r="B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C85" i="6" l="1"/>
  <c r="C131" i="6" s="1"/>
  <c r="K85" i="6"/>
  <c r="K131" i="6" s="1"/>
  <c r="D85" i="6"/>
  <c r="D132" i="6" s="1"/>
  <c r="N63" i="6"/>
  <c r="H42" i="6"/>
  <c r="H85" i="6" s="1"/>
  <c r="G85" i="6"/>
  <c r="G131" i="6" s="1"/>
  <c r="L85" i="6"/>
  <c r="L132" i="6" s="1"/>
  <c r="N41" i="6"/>
  <c r="E42" i="6"/>
  <c r="E85" i="6" s="1"/>
  <c r="I42" i="6"/>
  <c r="I85" i="6" s="1"/>
  <c r="M42" i="6"/>
  <c r="M85" i="6" s="1"/>
  <c r="N55" i="6"/>
  <c r="N108" i="6"/>
  <c r="O107" i="6" s="1"/>
  <c r="O102" i="6"/>
  <c r="O125" i="6"/>
  <c r="N129" i="6"/>
  <c r="O117" i="6" s="1"/>
  <c r="O100" i="6"/>
  <c r="K132" i="6"/>
  <c r="L131" i="6"/>
  <c r="B42" i="6"/>
  <c r="F42" i="6"/>
  <c r="F85" i="6" s="1"/>
  <c r="J42" i="6"/>
  <c r="J85" i="6" s="1"/>
  <c r="N43" i="6"/>
  <c r="N70" i="6"/>
  <c r="D131" i="6"/>
  <c r="G132" i="6"/>
  <c r="I132" i="6" l="1"/>
  <c r="I131" i="6"/>
  <c r="M131" i="6"/>
  <c r="M132" i="6"/>
  <c r="E131" i="6"/>
  <c r="E132" i="6"/>
  <c r="O93" i="6"/>
  <c r="O108" i="6" s="1"/>
  <c r="O101" i="6"/>
  <c r="O127" i="6"/>
  <c r="O92" i="6"/>
  <c r="O121" i="6"/>
  <c r="O98" i="6"/>
  <c r="O123" i="6"/>
  <c r="O95" i="6"/>
  <c r="O103" i="6"/>
  <c r="O119" i="6"/>
  <c r="O115" i="6"/>
  <c r="C132" i="6"/>
  <c r="O94" i="6"/>
  <c r="O96" i="6"/>
  <c r="O97" i="6"/>
  <c r="O105" i="6"/>
  <c r="O104" i="6"/>
  <c r="O106" i="6"/>
  <c r="O91" i="6"/>
  <c r="O99" i="6"/>
  <c r="F132" i="6"/>
  <c r="F131" i="6"/>
  <c r="N42" i="6"/>
  <c r="B85" i="6"/>
  <c r="H132" i="6"/>
  <c r="H131" i="6"/>
  <c r="J132" i="6"/>
  <c r="J131" i="6"/>
  <c r="O128" i="6"/>
  <c r="O126" i="6"/>
  <c r="O124" i="6"/>
  <c r="O122" i="6"/>
  <c r="O120" i="6"/>
  <c r="O118" i="6"/>
  <c r="O116" i="6"/>
  <c r="O114" i="6"/>
  <c r="O112" i="6"/>
  <c r="O113" i="6"/>
  <c r="O129" i="6" l="1"/>
  <c r="B132" i="6"/>
  <c r="N132" i="6" s="1"/>
  <c r="B131" i="6"/>
  <c r="N131" i="6" s="1"/>
  <c r="N85" i="6"/>
  <c r="O84" i="6" l="1"/>
  <c r="O82" i="6"/>
  <c r="O80" i="6"/>
  <c r="O78" i="6"/>
  <c r="O76" i="6"/>
  <c r="O74" i="6"/>
  <c r="O72" i="6"/>
  <c r="O68" i="6"/>
  <c r="O66" i="6"/>
  <c r="O64" i="6"/>
  <c r="O62" i="6"/>
  <c r="O60" i="6"/>
  <c r="O58" i="6"/>
  <c r="O56" i="6"/>
  <c r="O54" i="6"/>
  <c r="O52" i="6"/>
  <c r="O50" i="6"/>
  <c r="O48" i="6"/>
  <c r="O46" i="6"/>
  <c r="O12" i="6"/>
  <c r="O5" i="6"/>
  <c r="O38" i="6"/>
  <c r="O30" i="6"/>
  <c r="O22" i="6"/>
  <c r="O14" i="6"/>
  <c r="O40" i="6"/>
  <c r="O32" i="6"/>
  <c r="O8" i="6"/>
  <c r="O44" i="6"/>
  <c r="O34" i="6"/>
  <c r="O18" i="6"/>
  <c r="O20" i="6"/>
  <c r="O24" i="6"/>
  <c r="O16" i="6"/>
  <c r="O6" i="6"/>
  <c r="O4" i="6"/>
  <c r="O26" i="6"/>
  <c r="O10" i="6"/>
  <c r="O36" i="6"/>
  <c r="O28" i="6"/>
  <c r="O7" i="6"/>
  <c r="O13" i="6"/>
  <c r="O63" i="6"/>
  <c r="O59" i="6"/>
  <c r="O21" i="6"/>
  <c r="O57" i="6"/>
  <c r="O47" i="6"/>
  <c r="O29" i="6"/>
  <c r="O19" i="6"/>
  <c r="O25" i="6"/>
  <c r="O75" i="6"/>
  <c r="O67" i="6"/>
  <c r="O37" i="6"/>
  <c r="O11" i="6"/>
  <c r="O45" i="6"/>
  <c r="O61" i="6"/>
  <c r="O27" i="6"/>
  <c r="O33" i="6"/>
  <c r="O79" i="6"/>
  <c r="O39" i="6"/>
  <c r="O55" i="6"/>
  <c r="O73" i="6"/>
  <c r="O35" i="6"/>
  <c r="O49" i="6"/>
  <c r="O65" i="6"/>
  <c r="O15" i="6"/>
  <c r="O77" i="6"/>
  <c r="O9" i="6"/>
  <c r="O83" i="6"/>
  <c r="O51" i="6"/>
  <c r="O23" i="6"/>
  <c r="O81" i="6"/>
  <c r="O53" i="6"/>
  <c r="O69" i="6"/>
  <c r="O31" i="6"/>
  <c r="O17" i="6"/>
  <c r="O71" i="6"/>
  <c r="O43" i="6"/>
  <c r="O70" i="6"/>
  <c r="O42" i="6"/>
  <c r="O41" i="6" l="1"/>
  <c r="O8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A42" authorId="0" shapeId="0" xr:uid="{3D2EB8FE-DD65-46BA-83A5-370B5950835F}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<sst xmlns="http://schemas.openxmlformats.org/spreadsheetml/2006/main" count="168" uniqueCount="116">
  <si>
    <t>ITEM</t>
  </si>
  <si>
    <t>Janeiro</t>
  </si>
  <si>
    <t>Fevereiro</t>
  </si>
  <si>
    <t>Março</t>
  </si>
  <si>
    <t>Abril</t>
  </si>
  <si>
    <t>% Ano</t>
  </si>
  <si>
    <t>I.P.T.U</t>
  </si>
  <si>
    <t>I.T.B.I</t>
  </si>
  <si>
    <t>I.S.S.Q.N</t>
  </si>
  <si>
    <t>Receita de Serviços</t>
  </si>
  <si>
    <t>I.T.R.</t>
  </si>
  <si>
    <t>I.P.I.</t>
  </si>
  <si>
    <t>SUB TOTAL</t>
  </si>
  <si>
    <t>I.C.M.S.</t>
  </si>
  <si>
    <t>TOTAL GERAL</t>
  </si>
  <si>
    <t>Total Ano</t>
  </si>
  <si>
    <t>Câmara de Vereadores</t>
  </si>
  <si>
    <t>Gabinete Prefeito</t>
  </si>
  <si>
    <t xml:space="preserve">F.P.M. </t>
  </si>
  <si>
    <t>Maio</t>
  </si>
  <si>
    <t>I.P.V. A</t>
  </si>
  <si>
    <t>Junho</t>
  </si>
  <si>
    <t>Julho</t>
  </si>
  <si>
    <t>Agosto</t>
  </si>
  <si>
    <t>Setembro</t>
  </si>
  <si>
    <t>Outubro</t>
  </si>
  <si>
    <t>Novembro</t>
  </si>
  <si>
    <t>Dezembro</t>
  </si>
  <si>
    <t>Imposto de Renda Ret. Fonte</t>
  </si>
  <si>
    <t>Contribuição de Melhoria</t>
  </si>
  <si>
    <t>Receitas Patrimoniais</t>
  </si>
  <si>
    <t>Multas e Juros de Mora</t>
  </si>
  <si>
    <t>Receita da Divida Ativa Tributaria</t>
  </si>
  <si>
    <t>Amortizações de Empréstimos</t>
  </si>
  <si>
    <t xml:space="preserve">     - Piso de Atenção Basica - PAB</t>
  </si>
  <si>
    <t xml:space="preserve">     - Incent. Ações - Vigil. Sanitária</t>
  </si>
  <si>
    <t xml:space="preserve">     - Merenda Escolar</t>
  </si>
  <si>
    <t xml:space="preserve">     - SSP - Transito</t>
  </si>
  <si>
    <t>Receitas Diversas</t>
  </si>
  <si>
    <t>Taxa pela Prestação de Serviços</t>
  </si>
  <si>
    <t>Taxa pelo Exerc. Poder de Policia</t>
  </si>
  <si>
    <t>Cont. para Custeio Serv. Ilumin. Pub.</t>
  </si>
  <si>
    <t>Cota Parte Fundo Especial</t>
  </si>
  <si>
    <t>Multas e Juros De Tributos</t>
  </si>
  <si>
    <t>Receita da Divida Ativa ñ Tributaria</t>
  </si>
  <si>
    <t xml:space="preserve">     - Prog. Assist. Farmacia Basica</t>
  </si>
  <si>
    <t>Educação</t>
  </si>
  <si>
    <t>Cultura</t>
  </si>
  <si>
    <t>Esportes</t>
  </si>
  <si>
    <t>Saúde</t>
  </si>
  <si>
    <t>Agricultura</t>
  </si>
  <si>
    <t>DOSU</t>
  </si>
  <si>
    <t>DMER</t>
  </si>
  <si>
    <t>Fundo de Habitação</t>
  </si>
  <si>
    <t>C. I. D. E.</t>
  </si>
  <si>
    <t xml:space="preserve">     - Prog. Nac. Transp. Esc. PNATE</t>
  </si>
  <si>
    <t xml:space="preserve">     - Convenio Transp. Escolar</t>
  </si>
  <si>
    <t xml:space="preserve">     - Salário Educação</t>
  </si>
  <si>
    <t>Alienação de Bens</t>
  </si>
  <si>
    <t>Recursos Vinculados</t>
  </si>
  <si>
    <t xml:space="preserve"> - Vinculados da Saúde</t>
  </si>
  <si>
    <t xml:space="preserve"> - Vinculados da Educação</t>
  </si>
  <si>
    <t xml:space="preserve"> - Vinculados Assist. Social</t>
  </si>
  <si>
    <t xml:space="preserve"> - Outros Vinculados</t>
  </si>
  <si>
    <t>Resultado Orçamentário</t>
  </si>
  <si>
    <t>Resultado Financeiro</t>
  </si>
  <si>
    <t>Funrebom</t>
  </si>
  <si>
    <t>Receitas Patrimoniais (Fundeb)</t>
  </si>
  <si>
    <t>Industria, Comércio e Serviços</t>
  </si>
  <si>
    <t>Administração</t>
  </si>
  <si>
    <t>Assistencia Social</t>
  </si>
  <si>
    <t xml:space="preserve">     - IGDBF</t>
  </si>
  <si>
    <t>Fazenda</t>
  </si>
  <si>
    <t>Encargos Gerais do Municipio</t>
  </si>
  <si>
    <t xml:space="preserve">     - Piso Basico Variável</t>
  </si>
  <si>
    <t>FPM - EC 55/2007 (1%)</t>
  </si>
  <si>
    <t xml:space="preserve">     - PDDE</t>
  </si>
  <si>
    <t>SAMAE</t>
  </si>
  <si>
    <t>Operações de Crédito</t>
  </si>
  <si>
    <t>Receitas Agropecuarias</t>
  </si>
  <si>
    <t>Receita Tarifa Agua Publica - Intra</t>
  </si>
  <si>
    <t xml:space="preserve">     - CoFinanciamento Atenção Bas.</t>
  </si>
  <si>
    <t xml:space="preserve">     - CoFinanciamento Farmacia Bas.</t>
  </si>
  <si>
    <t>Indenizações e Restituições</t>
  </si>
  <si>
    <t>FEX - Auxilio Finan/Fom. Exp.</t>
  </si>
  <si>
    <t xml:space="preserve">     - CoFinanciamento MAC</t>
  </si>
  <si>
    <t xml:space="preserve">     - IGD SUAS</t>
  </si>
  <si>
    <t xml:space="preserve">     - PAB - Incremento Temporário</t>
  </si>
  <si>
    <t>FPM - EC 84/2014 (1%)</t>
  </si>
  <si>
    <t>(- ) Ded. Rec. P/ Form. FUNDEB</t>
  </si>
  <si>
    <t xml:space="preserve">     - FEAS - Prot Aten Bas - Custeio</t>
  </si>
  <si>
    <t xml:space="preserve">     - FEAS - Prot Aten Bas - Invest</t>
  </si>
  <si>
    <t xml:space="preserve">     - Covid - 19</t>
  </si>
  <si>
    <t xml:space="preserve">     - Inc. Ações - Vig. San. - Investim</t>
  </si>
  <si>
    <t>I.C.M.S. -  LC 176/2020</t>
  </si>
  <si>
    <t>CONSOLIDAÇÃO DA RECEITA ATÉ FEVEREIRO DE 2023</t>
  </si>
  <si>
    <t>Cessão Onerosa - Lei n. 13.885/19</t>
  </si>
  <si>
    <t>FPM - PEC 391/2017</t>
  </si>
  <si>
    <t>Auxilio Fin. Out. ICMS EC 123/2022</t>
  </si>
  <si>
    <t xml:space="preserve">     - Transf. Federal Pagto ACS</t>
  </si>
  <si>
    <t xml:space="preserve">     - MAC - Média e Alta Complex.</t>
  </si>
  <si>
    <t xml:space="preserve">     - Manut. FUNDEB</t>
  </si>
  <si>
    <t xml:space="preserve">     - Manut. FUNDEB - VAAT</t>
  </si>
  <si>
    <t xml:space="preserve">     - FNAS - Prot. Social SUAS</t>
  </si>
  <si>
    <t xml:space="preserve">     - Trasf. Estado - Pav. Asfaltica</t>
  </si>
  <si>
    <t xml:space="preserve">     - Trasf. Estado - Aquis. Retro</t>
  </si>
  <si>
    <t xml:space="preserve">     - Trasf. Estado - Pav. Asf. Rural</t>
  </si>
  <si>
    <t xml:space="preserve">     - Trasf. Estado - Ref. Ponte Colombo Sales</t>
  </si>
  <si>
    <t xml:space="preserve">     - Trasf. Estado - Aquis. Equip. Implem. Agricolas</t>
  </si>
  <si>
    <t xml:space="preserve">     - Trasf. Estado - Ginásio Esportes Palmeiras</t>
  </si>
  <si>
    <t xml:space="preserve">     - Trasf. Estado - Const. 3 Praças</t>
  </si>
  <si>
    <t xml:space="preserve">     - Trasf. Estado - Aquisição Veiculos Saude</t>
  </si>
  <si>
    <t xml:space="preserve">     - Trasf. Estado - Aquis. Equip. Agricolas</t>
  </si>
  <si>
    <t xml:space="preserve">     - Trasf. Estado - Aquis. Material Esportivo</t>
  </si>
  <si>
    <t>CONSOLIDAÇÃO DA DESPESA EMPENHADA ATÉ FEVEREIRO DE 2023</t>
  </si>
  <si>
    <t>CONSOLIDAÇÃO DA DESPESA LIQUIDADA ATÉ FEVEREIRO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</si>
</sst>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;[Red]#,##0.00"/>
    <numFmt numFmtId="166" formatCode="#,##0.00_ ;[Red]\-#,##0.00\ 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8" fillId="3" borderId="1" xfId="0" applyFont="1" applyFill="1" applyBorder="1"/>
    <xf numFmtId="165" fontId="8" fillId="3" borderId="5" xfId="0" applyNumberFormat="1" applyFont="1" applyFill="1" applyBorder="1"/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7" fillId="2" borderId="7" xfId="0" applyFont="1" applyFill="1" applyBorder="1"/>
    <xf numFmtId="165" fontId="7" fillId="2" borderId="8" xfId="0" applyNumberFormat="1" applyFont="1" applyFill="1" applyBorder="1"/>
    <xf numFmtId="165" fontId="8" fillId="2" borderId="8" xfId="0" applyNumberFormat="1" applyFont="1" applyFill="1" applyBorder="1"/>
    <xf numFmtId="165" fontId="7" fillId="2" borderId="9" xfId="0" applyNumberFormat="1" applyFont="1" applyFill="1" applyBorder="1"/>
    <xf numFmtId="0" fontId="7" fillId="2" borderId="0" xfId="0" applyFont="1" applyFill="1"/>
    <xf numFmtId="40" fontId="7" fillId="2" borderId="8" xfId="0" applyNumberFormat="1" applyFont="1" applyFill="1" applyBorder="1"/>
    <xf numFmtId="10" fontId="7" fillId="2" borderId="9" xfId="1" applyNumberFormat="1" applyFont="1" applyFill="1" applyBorder="1"/>
    <xf numFmtId="9" fontId="8" fillId="3" borderId="5" xfId="1" applyFont="1" applyFill="1" applyBorder="1"/>
    <xf numFmtId="164" fontId="0" fillId="0" borderId="0" xfId="2" applyFont="1"/>
    <xf numFmtId="0" fontId="0" fillId="0" borderId="10" xfId="0" applyBorder="1"/>
    <xf numFmtId="0" fontId="0" fillId="0" borderId="12" xfId="0" applyBorder="1"/>
    <xf numFmtId="166" fontId="7" fillId="2" borderId="8" xfId="0" applyNumberFormat="1" applyFont="1" applyFill="1" applyBorder="1"/>
    <xf numFmtId="0" fontId="3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8" fillId="3" borderId="18" xfId="0" applyFont="1" applyFill="1" applyBorder="1"/>
    <xf numFmtId="165" fontId="8" fillId="3" borderId="20" xfId="0" applyNumberFormat="1" applyFont="1" applyFill="1" applyBorder="1"/>
    <xf numFmtId="0" fontId="7" fillId="2" borderId="3" xfId="0" applyFont="1" applyFill="1" applyBorder="1"/>
    <xf numFmtId="165" fontId="7" fillId="2" borderId="3" xfId="0" applyNumberFormat="1" applyFont="1" applyFill="1" applyBorder="1"/>
    <xf numFmtId="165" fontId="8" fillId="2" borderId="3" xfId="0" applyNumberFormat="1" applyFont="1" applyFill="1" applyBorder="1"/>
    <xf numFmtId="165" fontId="7" fillId="2" borderId="3" xfId="0" applyNumberFormat="1" applyFont="1" applyFill="1" applyBorder="1" applyAlignment="1">
      <alignment horizontal="right"/>
    </xf>
    <xf numFmtId="166" fontId="7" fillId="2" borderId="3" xfId="0" applyNumberFormat="1" applyFont="1" applyFill="1" applyBorder="1" applyAlignment="1">
      <alignment horizontal="right"/>
    </xf>
    <xf numFmtId="0" fontId="13" fillId="2" borderId="3" xfId="0" applyFont="1" applyFill="1" applyBorder="1"/>
    <xf numFmtId="0" fontId="8" fillId="2" borderId="3" xfId="0" applyFont="1" applyFill="1" applyBorder="1"/>
    <xf numFmtId="4" fontId="7" fillId="2" borderId="3" xfId="0" applyNumberFormat="1" applyFont="1" applyFill="1" applyBorder="1"/>
    <xf numFmtId="40" fontId="7" fillId="2" borderId="3" xfId="0" applyNumberFormat="1" applyFont="1" applyFill="1" applyBorder="1"/>
    <xf numFmtId="165" fontId="7" fillId="2" borderId="3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165" fontId="8" fillId="3" borderId="21" xfId="0" applyNumberFormat="1" applyFont="1" applyFill="1" applyBorder="1"/>
    <xf numFmtId="166" fontId="7" fillId="2" borderId="3" xfId="0" applyNumberFormat="1" applyFont="1" applyFill="1" applyBorder="1" applyAlignment="1">
      <alignment vertical="center"/>
    </xf>
    <xf numFmtId="166" fontId="8" fillId="2" borderId="3" xfId="0" applyNumberFormat="1" applyFont="1" applyFill="1" applyBorder="1"/>
    <xf numFmtId="166" fontId="7" fillId="2" borderId="3" xfId="0" applyNumberFormat="1" applyFont="1" applyFill="1" applyBorder="1"/>
    <xf numFmtId="164" fontId="7" fillId="0" borderId="0" xfId="2" applyFont="1"/>
    <xf numFmtId="40" fontId="12" fillId="0" borderId="0" xfId="0" applyNumberFormat="1" applyFont="1" applyAlignment="1">
      <alignment horizontal="center"/>
    </xf>
    <xf numFmtId="40" fontId="11" fillId="0" borderId="0" xfId="0" applyNumberFormat="1" applyFont="1"/>
    <xf numFmtId="40" fontId="7" fillId="0" borderId="11" xfId="0" applyNumberFormat="1" applyFont="1" applyBorder="1"/>
    <xf numFmtId="40" fontId="7" fillId="0" borderId="13" xfId="0" applyNumberFormat="1" applyFont="1" applyBorder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40" fontId="8" fillId="0" borderId="11" xfId="0" applyNumberFormat="1" applyFont="1" applyBorder="1" applyAlignment="1">
      <alignment horizontal="center"/>
    </xf>
    <xf numFmtId="40" fontId="8" fillId="0" borderId="14" xfId="0" applyNumberFormat="1" applyFont="1" applyBorder="1" applyAlignment="1">
      <alignment horizontal="center"/>
    </xf>
    <xf numFmtId="40" fontId="8" fillId="0" borderId="13" xfId="0" applyNumberFormat="1" applyFont="1" applyBorder="1" applyAlignment="1">
      <alignment horizontal="center"/>
    </xf>
    <xf numFmtId="40" fontId="8" fillId="0" borderId="15" xfId="0" applyNumberFormat="1" applyFont="1" applyBorder="1" applyAlignment="1">
      <alignment horizontal="center"/>
    </xf>
    <xf numFmtId="4" fontId="7" fillId="2" borderId="3" xfId="2" applyNumberFormat="1" applyFont="1" applyFill="1" applyBorder="1"/>
    <xf numFmtId="4" fontId="7" fillId="0" borderId="0" xfId="2" applyNumberFormat="1" applyFont="1"/>
    <xf numFmtId="4" fontId="7" fillId="2" borderId="3" xfId="2" applyNumberFormat="1" applyFont="1" applyFill="1" applyBorder="1" applyAlignment="1">
      <alignment horizontal="right"/>
    </xf>
    <xf numFmtId="166" fontId="7" fillId="2" borderId="3" xfId="2" applyNumberFormat="1" applyFont="1" applyFill="1" applyBorder="1" applyAlignment="1">
      <alignment horizontal="right"/>
    </xf>
    <xf numFmtId="166" fontId="8" fillId="3" borderId="5" xfId="0" applyNumberFormat="1" applyFont="1" applyFill="1" applyBorder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8"/>
  <sheetViews>
    <sheetView tabSelected="1" showWhiteSpace="0" view="pageLayout" topLeftCell="A114" zoomScale="150" zoomScaleNormal="110" zoomScalePageLayoutView="150" workbookViewId="0">
      <selection activeCell="A143" sqref="A143"/>
    </sheetView>
  </sheetViews>
  <sheetFormatPr defaultRowHeight="12.75" x14ac:dyDescent="0.2"/>
  <cols>
    <col min="1" max="1" width="20.28515625" customWidth="1"/>
    <col min="2" max="2" width="9.85546875" customWidth="1"/>
    <col min="3" max="3" width="9.28515625" customWidth="1"/>
    <col min="4" max="5" width="9.140625" customWidth="1"/>
    <col min="6" max="7" width="8.140625" customWidth="1"/>
    <col min="8" max="9" width="8.28515625" customWidth="1"/>
    <col min="10" max="10" width="10.7109375" customWidth="1"/>
    <col min="11" max="11" width="9.140625" customWidth="1"/>
    <col min="12" max="12" width="8.28515625" customWidth="1"/>
    <col min="13" max="13" width="9.7109375" customWidth="1"/>
    <col min="14" max="14" width="12" style="2" customWidth="1"/>
    <col min="15" max="15" width="5.5703125" customWidth="1"/>
  </cols>
  <sheetData>
    <row r="1" spans="1:15" ht="11.25" customHeight="1" thickBot="1" x14ac:dyDescent="0.25">
      <c r="A1" s="53" t="s">
        <v>95</v>
      </c>
      <c r="B1" s="53"/>
      <c r="C1" s="53"/>
      <c r="D1" s="53"/>
      <c r="E1" s="53"/>
      <c r="F1" s="53"/>
      <c r="G1" s="53"/>
      <c r="H1" s="53"/>
    </row>
    <row r="2" spans="1:15" ht="13.5" hidden="1" customHeight="1" thickBot="1" x14ac:dyDescent="0.25"/>
    <row r="3" spans="1:15" s="2" customFormat="1" ht="9" customHeight="1" x14ac:dyDescent="0.2">
      <c r="A3" s="28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19</v>
      </c>
      <c r="G3" s="29" t="s">
        <v>21</v>
      </c>
      <c r="H3" s="29" t="s">
        <v>22</v>
      </c>
      <c r="I3" s="29" t="s">
        <v>23</v>
      </c>
      <c r="J3" s="29" t="s">
        <v>24</v>
      </c>
      <c r="K3" s="29" t="s">
        <v>25</v>
      </c>
      <c r="L3" s="29" t="s">
        <v>26</v>
      </c>
      <c r="M3" s="29" t="s">
        <v>27</v>
      </c>
      <c r="N3" s="30" t="s">
        <v>15</v>
      </c>
      <c r="O3" s="43" t="s">
        <v>5</v>
      </c>
    </row>
    <row r="4" spans="1:15" s="10" customFormat="1" ht="7.5" customHeight="1" x14ac:dyDescent="0.15">
      <c r="A4" s="33" t="s">
        <v>6</v>
      </c>
      <c r="B4" s="34">
        <v>1755.75</v>
      </c>
      <c r="C4" s="47">
        <v>13245.15</v>
      </c>
      <c r="D4" s="34"/>
      <c r="E4" s="34"/>
      <c r="F4" s="34"/>
      <c r="G4" s="34"/>
      <c r="H4" s="34"/>
      <c r="I4" s="34"/>
      <c r="J4" s="34"/>
      <c r="K4" s="34"/>
      <c r="L4" s="34"/>
      <c r="M4" s="59"/>
      <c r="N4" s="35">
        <f t="shared" ref="N4:N34" si="0">SUM(B4:M4)</f>
        <v>15000.9</v>
      </c>
      <c r="O4" s="34">
        <f>(N4/N85)*100</f>
        <v>0.17791470178389063</v>
      </c>
    </row>
    <row r="5" spans="1:15" s="10" customFormat="1" ht="7.5" customHeight="1" x14ac:dyDescent="0.15">
      <c r="A5" s="33" t="s">
        <v>28</v>
      </c>
      <c r="B5" s="34">
        <v>52371.64</v>
      </c>
      <c r="C5" s="34">
        <v>101960.36</v>
      </c>
      <c r="D5" s="47"/>
      <c r="E5" s="36"/>
      <c r="F5" s="34"/>
      <c r="G5" s="34"/>
      <c r="H5" s="34"/>
      <c r="I5" s="34"/>
      <c r="J5" s="34"/>
      <c r="K5" s="34"/>
      <c r="L5" s="34"/>
      <c r="M5" s="59"/>
      <c r="N5" s="35">
        <f t="shared" si="0"/>
        <v>154332</v>
      </c>
      <c r="O5" s="34">
        <f>(N5/N85)*100</f>
        <v>1.8304189585765795</v>
      </c>
    </row>
    <row r="6" spans="1:15" s="10" customFormat="1" ht="7.5" customHeight="1" x14ac:dyDescent="0.15">
      <c r="A6" s="33" t="s">
        <v>7</v>
      </c>
      <c r="B6" s="34">
        <v>26142.18</v>
      </c>
      <c r="C6" s="34">
        <v>45732</v>
      </c>
      <c r="D6" s="34"/>
      <c r="E6" s="34"/>
      <c r="F6" s="34"/>
      <c r="G6" s="34"/>
      <c r="H6" s="34"/>
      <c r="I6" s="34"/>
      <c r="J6" s="34"/>
      <c r="K6" s="34"/>
      <c r="L6" s="34"/>
      <c r="M6" s="59"/>
      <c r="N6" s="35">
        <f t="shared" si="0"/>
        <v>71874.179999999993</v>
      </c>
      <c r="O6" s="34">
        <f>(N6/N85)*100</f>
        <v>0.85244707321971858</v>
      </c>
    </row>
    <row r="7" spans="1:15" s="10" customFormat="1" ht="7.5" customHeight="1" x14ac:dyDescent="0.15">
      <c r="A7" s="33" t="s">
        <v>8</v>
      </c>
      <c r="B7" s="34">
        <v>177794.6</v>
      </c>
      <c r="C7" s="34">
        <v>125557.05</v>
      </c>
      <c r="D7" s="34"/>
      <c r="E7" s="34"/>
      <c r="F7" s="34"/>
      <c r="G7" s="34"/>
      <c r="H7" s="34"/>
      <c r="I7" s="34"/>
      <c r="J7" s="34"/>
      <c r="K7" s="34"/>
      <c r="L7" s="34"/>
      <c r="M7" s="60"/>
      <c r="N7" s="35">
        <f t="shared" si="0"/>
        <v>303351.65000000002</v>
      </c>
      <c r="O7" s="34">
        <f>(N7/N85)*100</f>
        <v>3.5978320197722256</v>
      </c>
    </row>
    <row r="8" spans="1:15" s="10" customFormat="1" ht="7.5" customHeight="1" x14ac:dyDescent="0.15">
      <c r="A8" s="33" t="s">
        <v>40</v>
      </c>
      <c r="B8" s="34">
        <v>4734.5</v>
      </c>
      <c r="C8" s="34">
        <v>5633.81</v>
      </c>
      <c r="D8" s="34"/>
      <c r="E8" s="34"/>
      <c r="F8" s="34"/>
      <c r="G8" s="34"/>
      <c r="H8" s="34"/>
      <c r="I8" s="34"/>
      <c r="J8" s="34"/>
      <c r="K8" s="34"/>
      <c r="L8" s="34"/>
      <c r="M8" s="59"/>
      <c r="N8" s="35">
        <f t="shared" si="0"/>
        <v>10368.310000000001</v>
      </c>
      <c r="O8" s="34">
        <f>(N8/N85)*100</f>
        <v>0.12297094052043088</v>
      </c>
    </row>
    <row r="9" spans="1:15" s="10" customFormat="1" ht="7.5" customHeight="1" x14ac:dyDescent="0.15">
      <c r="A9" s="33" t="s">
        <v>39</v>
      </c>
      <c r="B9" s="34">
        <v>31699.34</v>
      </c>
      <c r="C9" s="34">
        <v>13085.51</v>
      </c>
      <c r="D9" s="34"/>
      <c r="E9" s="34"/>
      <c r="F9" s="34"/>
      <c r="G9" s="34"/>
      <c r="H9" s="34"/>
      <c r="I9" s="34"/>
      <c r="J9" s="34"/>
      <c r="K9" s="34"/>
      <c r="L9" s="34"/>
      <c r="M9" s="59"/>
      <c r="N9" s="35">
        <f>SUM(B9:M9)</f>
        <v>44784.85</v>
      </c>
      <c r="O9" s="34">
        <f>(N9/N85)*100</f>
        <v>0.53116034585833349</v>
      </c>
    </row>
    <row r="10" spans="1:15" s="10" customFormat="1" ht="7.5" customHeight="1" x14ac:dyDescent="0.15">
      <c r="A10" s="33" t="s">
        <v>29</v>
      </c>
      <c r="B10" s="34">
        <v>3.46</v>
      </c>
      <c r="C10" s="34">
        <v>3.37</v>
      </c>
      <c r="D10" s="34"/>
      <c r="E10" s="34"/>
      <c r="F10" s="34"/>
      <c r="G10" s="34"/>
      <c r="H10" s="34"/>
      <c r="I10" s="34"/>
      <c r="J10" s="34"/>
      <c r="K10" s="34"/>
      <c r="L10" s="34"/>
      <c r="M10" s="59"/>
      <c r="N10" s="35">
        <f t="shared" si="0"/>
        <v>6.83</v>
      </c>
      <c r="O10" s="34">
        <f>(N10/N85)*100</f>
        <v>8.1005633874232415E-5</v>
      </c>
    </row>
    <row r="11" spans="1:15" s="10" customFormat="1" ht="7.5" customHeight="1" x14ac:dyDescent="0.15">
      <c r="A11" s="33" t="s">
        <v>54</v>
      </c>
      <c r="B11" s="34">
        <v>64.55</v>
      </c>
      <c r="C11" s="34">
        <v>0</v>
      </c>
      <c r="D11" s="34"/>
      <c r="E11" s="34"/>
      <c r="F11" s="34"/>
      <c r="G11" s="34"/>
      <c r="H11" s="34"/>
      <c r="I11" s="34"/>
      <c r="J11" s="34"/>
      <c r="K11" s="34"/>
      <c r="L11" s="34"/>
      <c r="M11" s="40"/>
      <c r="N11" s="35">
        <f t="shared" si="0"/>
        <v>64.55</v>
      </c>
      <c r="O11" s="34">
        <f>(N11/N85)*100</f>
        <v>7.655803318567647E-4</v>
      </c>
    </row>
    <row r="12" spans="1:15" s="10" customFormat="1" ht="7.5" customHeight="1" x14ac:dyDescent="0.15">
      <c r="A12" s="33" t="s">
        <v>41</v>
      </c>
      <c r="B12" s="34">
        <v>61757.760000000002</v>
      </c>
      <c r="C12" s="34">
        <v>66451.240000000005</v>
      </c>
      <c r="D12" s="34"/>
      <c r="E12" s="34"/>
      <c r="F12" s="34"/>
      <c r="G12" s="34"/>
      <c r="H12" s="34"/>
      <c r="I12" s="34"/>
      <c r="J12" s="34"/>
      <c r="K12" s="34"/>
      <c r="L12" s="34"/>
      <c r="M12" s="59"/>
      <c r="N12" s="35">
        <f t="shared" si="0"/>
        <v>128209</v>
      </c>
      <c r="O12" s="34">
        <f>(N12/N85)*100</f>
        <v>1.5205931644775204</v>
      </c>
    </row>
    <row r="13" spans="1:15" s="10" customFormat="1" ht="7.5" customHeight="1" x14ac:dyDescent="0.15">
      <c r="A13" s="33" t="s">
        <v>30</v>
      </c>
      <c r="B13" s="34">
        <v>101662.57</v>
      </c>
      <c r="C13" s="34">
        <v>83695.33</v>
      </c>
      <c r="D13" s="34"/>
      <c r="E13" s="34"/>
      <c r="F13" s="34"/>
      <c r="G13" s="34"/>
      <c r="H13" s="34"/>
      <c r="I13" s="34"/>
      <c r="J13" s="34"/>
      <c r="K13" s="34"/>
      <c r="L13" s="34"/>
      <c r="M13" s="59"/>
      <c r="N13" s="35">
        <f t="shared" si="0"/>
        <v>185357.90000000002</v>
      </c>
      <c r="O13" s="34">
        <f>(N13/N85)*100</f>
        <v>2.1983944631180945</v>
      </c>
    </row>
    <row r="14" spans="1:15" s="10" customFormat="1" ht="7.5" customHeight="1" x14ac:dyDescent="0.15">
      <c r="A14" s="33" t="s">
        <v>67</v>
      </c>
      <c r="B14" s="34">
        <v>2575.59</v>
      </c>
      <c r="C14" s="34">
        <v>4277.5200000000004</v>
      </c>
      <c r="D14" s="34"/>
      <c r="E14" s="34"/>
      <c r="F14" s="34"/>
      <c r="G14" s="34"/>
      <c r="H14" s="34"/>
      <c r="I14" s="34"/>
      <c r="J14" s="34"/>
      <c r="K14" s="34"/>
      <c r="L14" s="34"/>
      <c r="M14" s="59"/>
      <c r="N14" s="35">
        <f t="shared" si="0"/>
        <v>6853.1100000000006</v>
      </c>
      <c r="O14" s="34">
        <f>(N14/N85)*100</f>
        <v>8.1279724679332505E-2</v>
      </c>
    </row>
    <row r="15" spans="1:15" s="10" customFormat="1" ht="7.5" customHeight="1" x14ac:dyDescent="0.15">
      <c r="A15" s="33" t="s">
        <v>79</v>
      </c>
      <c r="B15" s="34">
        <v>0</v>
      </c>
      <c r="C15" s="34">
        <v>0</v>
      </c>
      <c r="D15" s="34"/>
      <c r="E15" s="34"/>
      <c r="F15" s="34"/>
      <c r="G15" s="34"/>
      <c r="H15" s="34"/>
      <c r="I15" s="34"/>
      <c r="J15" s="34"/>
      <c r="K15" s="34"/>
      <c r="L15" s="34"/>
      <c r="M15" s="59"/>
      <c r="N15" s="35">
        <f t="shared" si="0"/>
        <v>0</v>
      </c>
      <c r="O15" s="34">
        <f>(N15/N85)*100</f>
        <v>0</v>
      </c>
    </row>
    <row r="16" spans="1:15" s="10" customFormat="1" ht="7.5" customHeight="1" x14ac:dyDescent="0.15">
      <c r="A16" s="33" t="s">
        <v>9</v>
      </c>
      <c r="B16" s="34">
        <v>121720.8</v>
      </c>
      <c r="C16" s="34">
        <v>126541.16</v>
      </c>
      <c r="D16" s="34"/>
      <c r="E16" s="34"/>
      <c r="F16" s="34"/>
      <c r="G16" s="34"/>
      <c r="H16" s="34"/>
      <c r="I16" s="34"/>
      <c r="J16" s="34"/>
      <c r="K16" s="34"/>
      <c r="L16" s="34"/>
      <c r="M16" s="59"/>
      <c r="N16" s="35">
        <f>SUM(B16:M16)</f>
        <v>248261.96000000002</v>
      </c>
      <c r="O16" s="34">
        <f>(N16/N85)*100</f>
        <v>2.9444535046353346</v>
      </c>
    </row>
    <row r="17" spans="1:15" s="10" customFormat="1" ht="7.5" customHeight="1" x14ac:dyDescent="0.15">
      <c r="A17" s="33" t="s">
        <v>18</v>
      </c>
      <c r="B17" s="34">
        <v>1267862.27</v>
      </c>
      <c r="C17" s="34">
        <v>1432167.2</v>
      </c>
      <c r="D17" s="34"/>
      <c r="E17" s="34"/>
      <c r="F17" s="34"/>
      <c r="G17" s="34"/>
      <c r="H17" s="34"/>
      <c r="I17" s="34"/>
      <c r="J17" s="34"/>
      <c r="K17" s="34"/>
      <c r="L17" s="34"/>
      <c r="M17" s="59"/>
      <c r="N17" s="35">
        <f t="shared" si="0"/>
        <v>2700029.4699999997</v>
      </c>
      <c r="O17" s="34">
        <f>(N17/N85)*100</f>
        <v>32.023074479715632</v>
      </c>
    </row>
    <row r="18" spans="1:15" s="10" customFormat="1" ht="7.5" customHeight="1" x14ac:dyDescent="0.15">
      <c r="A18" s="33" t="s">
        <v>10</v>
      </c>
      <c r="B18" s="34">
        <v>2816.71</v>
      </c>
      <c r="C18" s="34">
        <v>25.34</v>
      </c>
      <c r="D18" s="34"/>
      <c r="E18" s="34"/>
      <c r="F18" s="34"/>
      <c r="G18" s="34"/>
      <c r="H18" s="34"/>
      <c r="I18" s="34"/>
      <c r="J18" s="34"/>
      <c r="K18" s="34"/>
      <c r="L18" s="34"/>
      <c r="M18" s="59"/>
      <c r="N18" s="35">
        <f t="shared" si="0"/>
        <v>2842.05</v>
      </c>
      <c r="O18" s="34">
        <f>(N18/N85)*100</f>
        <v>3.3707476098427856E-2</v>
      </c>
    </row>
    <row r="19" spans="1:15" s="10" customFormat="1" ht="7.5" customHeight="1" x14ac:dyDescent="0.15">
      <c r="A19" s="33" t="s">
        <v>96</v>
      </c>
      <c r="B19" s="34">
        <v>0</v>
      </c>
      <c r="C19" s="34">
        <v>0</v>
      </c>
      <c r="D19" s="34"/>
      <c r="E19" s="34"/>
      <c r="F19" s="34"/>
      <c r="G19" s="34"/>
      <c r="H19" s="34"/>
      <c r="I19" s="34"/>
      <c r="J19" s="34"/>
      <c r="K19" s="34"/>
      <c r="L19" s="34"/>
      <c r="M19" s="59"/>
      <c r="N19" s="35">
        <f t="shared" si="0"/>
        <v>0</v>
      </c>
      <c r="O19" s="34">
        <f>(N19/N85)*100</f>
        <v>0</v>
      </c>
    </row>
    <row r="20" spans="1:15" s="10" customFormat="1" ht="7.5" customHeight="1" x14ac:dyDescent="0.15">
      <c r="A20" s="33" t="s">
        <v>42</v>
      </c>
      <c r="B20" s="34">
        <v>26885.49</v>
      </c>
      <c r="C20" s="34">
        <v>20408.04</v>
      </c>
      <c r="D20" s="34"/>
      <c r="E20" s="34"/>
      <c r="F20" s="34"/>
      <c r="G20" s="34"/>
      <c r="H20" s="34"/>
      <c r="I20" s="34"/>
      <c r="J20" s="34"/>
      <c r="K20" s="34"/>
      <c r="L20" s="34"/>
      <c r="M20" s="59"/>
      <c r="N20" s="35">
        <f t="shared" si="0"/>
        <v>47293.53</v>
      </c>
      <c r="O20" s="34">
        <f>(N20/N85)*100</f>
        <v>0.56091396424597761</v>
      </c>
    </row>
    <row r="21" spans="1:15" s="10" customFormat="1" ht="7.5" customHeight="1" x14ac:dyDescent="0.15">
      <c r="A21" s="33" t="s">
        <v>84</v>
      </c>
      <c r="B21" s="34">
        <v>921.93</v>
      </c>
      <c r="C21" s="34">
        <v>348.06</v>
      </c>
      <c r="D21" s="34"/>
      <c r="E21" s="34"/>
      <c r="F21" s="34"/>
      <c r="G21" s="34"/>
      <c r="H21" s="34"/>
      <c r="I21" s="34"/>
      <c r="J21" s="34"/>
      <c r="K21" s="34"/>
      <c r="L21" s="34"/>
      <c r="M21" s="59"/>
      <c r="N21" s="35">
        <f t="shared" si="0"/>
        <v>1269.99</v>
      </c>
      <c r="O21" s="34">
        <f>(N21/N85)*100</f>
        <v>1.5062422395891131E-2</v>
      </c>
    </row>
    <row r="22" spans="1:15" s="10" customFormat="1" ht="7.5" customHeight="1" x14ac:dyDescent="0.15">
      <c r="A22" s="33" t="s">
        <v>88</v>
      </c>
      <c r="B22" s="34">
        <v>0</v>
      </c>
      <c r="C22" s="34"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59"/>
      <c r="N22" s="35">
        <f t="shared" si="0"/>
        <v>0</v>
      </c>
      <c r="O22" s="34">
        <f>(N22/N85)*100</f>
        <v>0</v>
      </c>
    </row>
    <row r="23" spans="1:15" s="10" customFormat="1" ht="7.5" customHeight="1" x14ac:dyDescent="0.15">
      <c r="A23" s="33" t="s">
        <v>75</v>
      </c>
      <c r="B23" s="34">
        <v>0</v>
      </c>
      <c r="C23" s="34">
        <v>0</v>
      </c>
      <c r="D23" s="34"/>
      <c r="E23" s="34"/>
      <c r="F23" s="34"/>
      <c r="G23" s="34"/>
      <c r="H23" s="34"/>
      <c r="I23" s="34"/>
      <c r="J23" s="34"/>
      <c r="K23" s="34"/>
      <c r="L23" s="34"/>
      <c r="M23" s="59"/>
      <c r="N23" s="35">
        <f t="shared" si="0"/>
        <v>0</v>
      </c>
      <c r="O23" s="34">
        <f>(N23/N85)*100</f>
        <v>0</v>
      </c>
    </row>
    <row r="24" spans="1:15" s="10" customFormat="1" ht="7.5" customHeight="1" x14ac:dyDescent="0.15">
      <c r="A24" s="33" t="s">
        <v>97</v>
      </c>
      <c r="B24" s="34">
        <v>0</v>
      </c>
      <c r="C24" s="34"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59"/>
      <c r="N24" s="35">
        <f t="shared" si="0"/>
        <v>0</v>
      </c>
      <c r="O24" s="34">
        <f>(N24/N85)*100</f>
        <v>0</v>
      </c>
    </row>
    <row r="25" spans="1:15" s="10" customFormat="1" ht="7.5" customHeight="1" x14ac:dyDescent="0.15">
      <c r="A25" s="33" t="s">
        <v>98</v>
      </c>
      <c r="B25" s="34">
        <v>1704.8</v>
      </c>
      <c r="C25" s="34"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59"/>
      <c r="N25" s="35">
        <f t="shared" si="0"/>
        <v>1704.8</v>
      </c>
      <c r="O25" s="34">
        <f>(N25/N85)*100</f>
        <v>2.02193857436005E-2</v>
      </c>
    </row>
    <row r="26" spans="1:15" s="10" customFormat="1" ht="7.5" customHeight="1" x14ac:dyDescent="0.15">
      <c r="A26" s="33" t="s">
        <v>94</v>
      </c>
      <c r="B26" s="34">
        <v>4315.1000000000004</v>
      </c>
      <c r="C26" s="34">
        <v>4315.1000000000004</v>
      </c>
      <c r="D26" s="34"/>
      <c r="E26" s="34"/>
      <c r="F26" s="34"/>
      <c r="G26" s="34"/>
      <c r="H26" s="34"/>
      <c r="I26" s="34"/>
      <c r="J26" s="34"/>
      <c r="K26" s="34"/>
      <c r="L26" s="34"/>
      <c r="M26" s="59"/>
      <c r="N26" s="35">
        <f t="shared" si="0"/>
        <v>8630.2000000000007</v>
      </c>
      <c r="O26" s="34">
        <f>(N26/N85)*100</f>
        <v>0.10235648923300157</v>
      </c>
    </row>
    <row r="27" spans="1:15" s="10" customFormat="1" ht="7.5" customHeight="1" x14ac:dyDescent="0.15">
      <c r="A27" s="33" t="s">
        <v>13</v>
      </c>
      <c r="B27" s="34">
        <v>1713495.67</v>
      </c>
      <c r="C27" s="34">
        <v>1663388.83</v>
      </c>
      <c r="D27" s="34"/>
      <c r="E27" s="34"/>
      <c r="F27" s="34"/>
      <c r="G27" s="34"/>
      <c r="H27" s="34"/>
      <c r="I27" s="34"/>
      <c r="J27" s="34"/>
      <c r="K27" s="34"/>
      <c r="L27" s="34"/>
      <c r="M27" s="59"/>
      <c r="N27" s="35">
        <f t="shared" si="0"/>
        <v>3376884.5</v>
      </c>
      <c r="O27" s="34">
        <f>(N27/N85)*100</f>
        <v>40.050756872997127</v>
      </c>
    </row>
    <row r="28" spans="1:15" s="10" customFormat="1" ht="7.5" customHeight="1" x14ac:dyDescent="0.15">
      <c r="A28" s="33" t="s">
        <v>20</v>
      </c>
      <c r="B28" s="34">
        <v>140223.81</v>
      </c>
      <c r="C28" s="34">
        <v>162928.57</v>
      </c>
      <c r="D28" s="34"/>
      <c r="E28" s="34"/>
      <c r="F28" s="34"/>
      <c r="G28" s="34"/>
      <c r="H28" s="34"/>
      <c r="I28" s="34"/>
      <c r="J28" s="34"/>
      <c r="K28" s="34"/>
      <c r="L28" s="34"/>
      <c r="M28" s="59"/>
      <c r="N28" s="35">
        <f t="shared" si="0"/>
        <v>303152.38</v>
      </c>
      <c r="O28" s="34">
        <f>(N28/N85)*100</f>
        <v>3.5954686240676685</v>
      </c>
    </row>
    <row r="29" spans="1:15" s="10" customFormat="1" ht="7.5" customHeight="1" x14ac:dyDescent="0.15">
      <c r="A29" s="33" t="s">
        <v>11</v>
      </c>
      <c r="B29" s="34">
        <v>17070.599999999999</v>
      </c>
      <c r="C29" s="34">
        <v>12176.52</v>
      </c>
      <c r="D29" s="34"/>
      <c r="E29" s="34"/>
      <c r="F29" s="34"/>
      <c r="G29" s="34"/>
      <c r="H29" s="34"/>
      <c r="I29" s="34"/>
      <c r="J29" s="34"/>
      <c r="K29" s="34"/>
      <c r="L29" s="34"/>
      <c r="M29" s="59"/>
      <c r="N29" s="35">
        <f t="shared" si="0"/>
        <v>29247.119999999999</v>
      </c>
      <c r="O29" s="34">
        <f>(N29/N85)*100</f>
        <v>0.34687869613407618</v>
      </c>
    </row>
    <row r="30" spans="1:15" s="10" customFormat="1" ht="7.5" customHeight="1" x14ac:dyDescent="0.15">
      <c r="A30" s="33" t="s">
        <v>31</v>
      </c>
      <c r="B30" s="34">
        <v>2785.56</v>
      </c>
      <c r="C30" s="34">
        <v>4087.84</v>
      </c>
      <c r="D30" s="34"/>
      <c r="E30" s="36"/>
      <c r="F30" s="36"/>
      <c r="G30" s="36"/>
      <c r="H30" s="36"/>
      <c r="I30" s="36"/>
      <c r="J30" s="36"/>
      <c r="K30" s="36"/>
      <c r="L30" s="36"/>
      <c r="M30" s="61"/>
      <c r="N30" s="35">
        <f t="shared" si="0"/>
        <v>6873.4</v>
      </c>
      <c r="O30" s="34">
        <f>(N30/N85)*100</f>
        <v>8.1520369527254624E-2</v>
      </c>
    </row>
    <row r="31" spans="1:15" s="10" customFormat="1" ht="7.5" customHeight="1" x14ac:dyDescent="0.15">
      <c r="A31" s="33" t="s">
        <v>43</v>
      </c>
      <c r="B31" s="34">
        <v>3265.81</v>
      </c>
      <c r="C31" s="47">
        <v>3457.75</v>
      </c>
      <c r="D31" s="34"/>
      <c r="E31" s="36"/>
      <c r="F31" s="36"/>
      <c r="G31" s="36"/>
      <c r="H31" s="36"/>
      <c r="I31" s="36"/>
      <c r="J31" s="36"/>
      <c r="K31" s="36"/>
      <c r="L31" s="36"/>
      <c r="M31" s="61"/>
      <c r="N31" s="35">
        <f t="shared" si="0"/>
        <v>6723.5599999999995</v>
      </c>
      <c r="O31" s="34">
        <f>(N31/N85)*100</f>
        <v>7.9743226894792685E-2</v>
      </c>
    </row>
    <row r="32" spans="1:15" s="10" customFormat="1" ht="7.5" customHeight="1" x14ac:dyDescent="0.15">
      <c r="A32" s="33" t="s">
        <v>83</v>
      </c>
      <c r="B32" s="34">
        <v>0</v>
      </c>
      <c r="C32" s="34">
        <v>0</v>
      </c>
      <c r="D32" s="34"/>
      <c r="E32" s="36"/>
      <c r="F32" s="36"/>
      <c r="G32" s="36"/>
      <c r="H32" s="36"/>
      <c r="I32" s="36"/>
      <c r="J32" s="36"/>
      <c r="K32" s="36"/>
      <c r="L32" s="36"/>
      <c r="M32" s="61"/>
      <c r="N32" s="35">
        <f t="shared" si="0"/>
        <v>0</v>
      </c>
      <c r="O32" s="34">
        <f>(N32/N85)*100</f>
        <v>0</v>
      </c>
    </row>
    <row r="33" spans="1:15" s="10" customFormat="1" ht="7.5" customHeight="1" x14ac:dyDescent="0.15">
      <c r="A33" s="33" t="s">
        <v>32</v>
      </c>
      <c r="B33" s="34">
        <v>7956.89</v>
      </c>
      <c r="C33" s="47">
        <v>7428.89</v>
      </c>
      <c r="D33" s="34"/>
      <c r="E33" s="36"/>
      <c r="F33" s="36"/>
      <c r="G33" s="36"/>
      <c r="H33" s="36"/>
      <c r="I33" s="36"/>
      <c r="J33" s="36"/>
      <c r="K33" s="36"/>
      <c r="L33" s="36"/>
      <c r="M33" s="61"/>
      <c r="N33" s="35">
        <f t="shared" si="0"/>
        <v>15385.78</v>
      </c>
      <c r="O33" s="34">
        <f>(N33/N85)*100</f>
        <v>0.18247948192525443</v>
      </c>
    </row>
    <row r="34" spans="1:15" s="10" customFormat="1" ht="7.5" customHeight="1" x14ac:dyDescent="0.15">
      <c r="A34" s="33" t="s">
        <v>44</v>
      </c>
      <c r="B34" s="34">
        <v>4422.41</v>
      </c>
      <c r="C34" s="34">
        <v>50421.53</v>
      </c>
      <c r="D34" s="34"/>
      <c r="E34" s="36"/>
      <c r="F34" s="36"/>
      <c r="G34" s="36"/>
      <c r="H34" s="36"/>
      <c r="I34" s="36"/>
      <c r="J34" s="36"/>
      <c r="K34" s="36"/>
      <c r="L34" s="36"/>
      <c r="M34" s="61"/>
      <c r="N34" s="35">
        <f t="shared" si="0"/>
        <v>54843.94</v>
      </c>
      <c r="O34" s="34">
        <f>(N34/N85)*100</f>
        <v>0.65046385415232366</v>
      </c>
    </row>
    <row r="35" spans="1:15" s="10" customFormat="1" ht="7.5" customHeight="1" x14ac:dyDescent="0.15">
      <c r="A35" s="33" t="s">
        <v>38</v>
      </c>
      <c r="B35" s="34">
        <v>106.7</v>
      </c>
      <c r="C35" s="34">
        <v>2672.2</v>
      </c>
      <c r="D35" s="34"/>
      <c r="E35" s="36"/>
      <c r="F35" s="36"/>
      <c r="G35" s="36"/>
      <c r="H35" s="37"/>
      <c r="I35" s="36"/>
      <c r="J35" s="36"/>
      <c r="K35" s="36"/>
      <c r="L35" s="37"/>
      <c r="M35" s="61"/>
      <c r="N35" s="35">
        <f t="shared" ref="N35:N40" si="1">SUM(B35:M35)</f>
        <v>2778.8999999999996</v>
      </c>
      <c r="O35" s="34">
        <f>(N35/N85)*100</f>
        <v>3.2958500142475027E-2</v>
      </c>
    </row>
    <row r="36" spans="1:15" s="10" customFormat="1" ht="7.5" customHeight="1" x14ac:dyDescent="0.15">
      <c r="A36" s="33" t="s">
        <v>80</v>
      </c>
      <c r="B36" s="34">
        <v>0</v>
      </c>
      <c r="C36" s="34">
        <v>0</v>
      </c>
      <c r="D36" s="34"/>
      <c r="E36" s="36"/>
      <c r="F36" s="36"/>
      <c r="G36" s="36"/>
      <c r="H36" s="36"/>
      <c r="I36" s="36"/>
      <c r="J36" s="36"/>
      <c r="K36" s="36"/>
      <c r="L36" s="36"/>
      <c r="M36" s="61"/>
      <c r="N36" s="35">
        <f t="shared" si="1"/>
        <v>0</v>
      </c>
      <c r="O36" s="34">
        <f>(N36/N85)*100</f>
        <v>0</v>
      </c>
    </row>
    <row r="37" spans="1:15" s="10" customFormat="1" ht="7.5" customHeight="1" x14ac:dyDescent="0.15">
      <c r="A37" s="33" t="s">
        <v>78</v>
      </c>
      <c r="B37" s="34">
        <v>0</v>
      </c>
      <c r="C37" s="34">
        <v>0</v>
      </c>
      <c r="D37" s="34"/>
      <c r="E37" s="36"/>
      <c r="F37" s="36"/>
      <c r="G37" s="36"/>
      <c r="H37" s="36"/>
      <c r="I37" s="36"/>
      <c r="J37" s="36"/>
      <c r="K37" s="36"/>
      <c r="L37" s="36"/>
      <c r="M37" s="61"/>
      <c r="N37" s="35">
        <f t="shared" si="1"/>
        <v>0</v>
      </c>
      <c r="O37" s="34">
        <f>(N37/N85)*100</f>
        <v>0</v>
      </c>
    </row>
    <row r="38" spans="1:15" s="10" customFormat="1" ht="7.5" customHeight="1" x14ac:dyDescent="0.15">
      <c r="A38" s="33" t="s">
        <v>58</v>
      </c>
      <c r="B38" s="34">
        <v>0</v>
      </c>
      <c r="C38" s="34">
        <v>0</v>
      </c>
      <c r="D38" s="34"/>
      <c r="E38" s="36"/>
      <c r="F38" s="36"/>
      <c r="G38" s="36"/>
      <c r="H38" s="36"/>
      <c r="I38" s="36"/>
      <c r="J38" s="36"/>
      <c r="K38" s="36"/>
      <c r="L38" s="36"/>
      <c r="M38" s="61"/>
      <c r="N38" s="35">
        <f t="shared" si="1"/>
        <v>0</v>
      </c>
      <c r="O38" s="34">
        <f>(N38/N85)*100</f>
        <v>0</v>
      </c>
    </row>
    <row r="39" spans="1:15" s="20" customFormat="1" ht="9" x14ac:dyDescent="0.15">
      <c r="A39" s="33" t="s">
        <v>33</v>
      </c>
      <c r="B39" s="34">
        <v>4609.2</v>
      </c>
      <c r="C39" s="34">
        <v>4600.78</v>
      </c>
      <c r="D39" s="34"/>
      <c r="E39" s="36"/>
      <c r="F39" s="36"/>
      <c r="G39" s="36"/>
      <c r="H39" s="36"/>
      <c r="I39" s="36"/>
      <c r="J39" s="36"/>
      <c r="K39" s="36"/>
      <c r="L39" s="36"/>
      <c r="M39" s="61"/>
      <c r="N39" s="35">
        <f t="shared" si="1"/>
        <v>9209.98</v>
      </c>
      <c r="O39" s="34">
        <f>(N39/N85)*100</f>
        <v>0.10923283570556414</v>
      </c>
    </row>
    <row r="40" spans="1:15" s="10" customFormat="1" ht="9" x14ac:dyDescent="0.15">
      <c r="A40" s="38" t="s">
        <v>89</v>
      </c>
      <c r="B40" s="47">
        <v>-628634.59</v>
      </c>
      <c r="C40" s="47">
        <v>-654137.13</v>
      </c>
      <c r="D40" s="47"/>
      <c r="E40" s="37"/>
      <c r="F40" s="37"/>
      <c r="G40" s="37"/>
      <c r="H40" s="37"/>
      <c r="I40" s="37"/>
      <c r="J40" s="37"/>
      <c r="K40" s="37"/>
      <c r="L40" s="37"/>
      <c r="M40" s="62"/>
      <c r="N40" s="46">
        <f t="shared" si="1"/>
        <v>-1282771.72</v>
      </c>
      <c r="O40" s="34">
        <f>(N40/N85)*100</f>
        <v>-15.214017027018944</v>
      </c>
    </row>
    <row r="41" spans="1:15" s="20" customFormat="1" ht="9" x14ac:dyDescent="0.15">
      <c r="A41" s="39" t="s">
        <v>12</v>
      </c>
      <c r="B41" s="35">
        <f t="shared" ref="B41:O41" si="2">SUM(B4:B40)</f>
        <v>3152091.100000001</v>
      </c>
      <c r="C41" s="35">
        <f t="shared" si="2"/>
        <v>3300472.02</v>
      </c>
      <c r="D41" s="35">
        <f t="shared" si="2"/>
        <v>0</v>
      </c>
      <c r="E41" s="35">
        <f t="shared" si="2"/>
        <v>0</v>
      </c>
      <c r="F41" s="35">
        <f t="shared" si="2"/>
        <v>0</v>
      </c>
      <c r="G41" s="35">
        <f t="shared" si="2"/>
        <v>0</v>
      </c>
      <c r="H41" s="35">
        <f t="shared" si="2"/>
        <v>0</v>
      </c>
      <c r="I41" s="35">
        <f t="shared" si="2"/>
        <v>0</v>
      </c>
      <c r="J41" s="35">
        <f t="shared" si="2"/>
        <v>0</v>
      </c>
      <c r="K41" s="35">
        <f t="shared" si="2"/>
        <v>0</v>
      </c>
      <c r="L41" s="35">
        <f t="shared" si="2"/>
        <v>0</v>
      </c>
      <c r="M41" s="35">
        <f t="shared" si="2"/>
        <v>0</v>
      </c>
      <c r="N41" s="35">
        <f t="shared" si="2"/>
        <v>6452563.120000001</v>
      </c>
      <c r="O41" s="35">
        <f t="shared" si="2"/>
        <v>76.529131134567308</v>
      </c>
    </row>
    <row r="42" spans="1:15" s="10" customFormat="1" ht="8.1" customHeight="1" x14ac:dyDescent="0.15">
      <c r="A42" s="39" t="s">
        <v>59</v>
      </c>
      <c r="B42" s="35">
        <f t="shared" ref="B42:M42" si="3">SUM(B43,B55,B63,B70)</f>
        <v>953155.81</v>
      </c>
      <c r="C42" s="35">
        <f t="shared" si="3"/>
        <v>1025793.3899999999</v>
      </c>
      <c r="D42" s="35">
        <f t="shared" si="3"/>
        <v>0</v>
      </c>
      <c r="E42" s="35">
        <f t="shared" si="3"/>
        <v>0</v>
      </c>
      <c r="F42" s="35">
        <f t="shared" si="3"/>
        <v>0</v>
      </c>
      <c r="G42" s="35">
        <f t="shared" si="3"/>
        <v>0</v>
      </c>
      <c r="H42" s="35">
        <f t="shared" si="3"/>
        <v>0</v>
      </c>
      <c r="I42" s="35">
        <f t="shared" si="3"/>
        <v>0</v>
      </c>
      <c r="J42" s="35">
        <f t="shared" si="3"/>
        <v>0</v>
      </c>
      <c r="K42" s="35">
        <f t="shared" si="3"/>
        <v>0</v>
      </c>
      <c r="L42" s="35">
        <f t="shared" si="3"/>
        <v>0</v>
      </c>
      <c r="M42" s="35">
        <f t="shared" si="3"/>
        <v>0</v>
      </c>
      <c r="N42" s="35">
        <f t="shared" ref="N42:N76" si="4">SUM(B42:M42)</f>
        <v>1978949.2</v>
      </c>
      <c r="O42" s="35">
        <f>(N42/N85)*100</f>
        <v>23.470868865432671</v>
      </c>
    </row>
    <row r="43" spans="1:15" s="10" customFormat="1" ht="8.1" customHeight="1" x14ac:dyDescent="0.15">
      <c r="A43" s="39" t="s">
        <v>60</v>
      </c>
      <c r="B43" s="35">
        <f t="shared" ref="B43:N43" si="5">SUM(B44:B54)</f>
        <v>204687.78999999998</v>
      </c>
      <c r="C43" s="35">
        <f t="shared" si="5"/>
        <v>213499.16999999998</v>
      </c>
      <c r="D43" s="35">
        <f t="shared" si="5"/>
        <v>0</v>
      </c>
      <c r="E43" s="35">
        <f t="shared" si="5"/>
        <v>0</v>
      </c>
      <c r="F43" s="35">
        <f t="shared" si="5"/>
        <v>0</v>
      </c>
      <c r="G43" s="35">
        <f t="shared" si="5"/>
        <v>0</v>
      </c>
      <c r="H43" s="35">
        <f t="shared" si="5"/>
        <v>0</v>
      </c>
      <c r="I43" s="35">
        <f t="shared" si="5"/>
        <v>0</v>
      </c>
      <c r="J43" s="35">
        <f t="shared" si="5"/>
        <v>0</v>
      </c>
      <c r="K43" s="35">
        <f t="shared" si="5"/>
        <v>0</v>
      </c>
      <c r="L43" s="35">
        <f t="shared" si="5"/>
        <v>0</v>
      </c>
      <c r="M43" s="35">
        <f t="shared" si="5"/>
        <v>0</v>
      </c>
      <c r="N43" s="35">
        <f t="shared" si="5"/>
        <v>418186.95999999996</v>
      </c>
      <c r="O43" s="35">
        <f>(N43/N85)*100</f>
        <v>4.9598096299763217</v>
      </c>
    </row>
    <row r="44" spans="1:15" s="10" customFormat="1" ht="8.1" customHeight="1" x14ac:dyDescent="0.15">
      <c r="A44" s="33" t="s">
        <v>34</v>
      </c>
      <c r="B44" s="34">
        <v>101791.11</v>
      </c>
      <c r="C44" s="34">
        <v>112480.43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>
        <f t="shared" si="4"/>
        <v>214271.53999999998</v>
      </c>
      <c r="O44" s="34">
        <f>(N44/N85)*100</f>
        <v>2.5413179969118516</v>
      </c>
    </row>
    <row r="45" spans="1:15" s="10" customFormat="1" ht="8.1" customHeight="1" x14ac:dyDescent="0.15">
      <c r="A45" s="33" t="s">
        <v>87</v>
      </c>
      <c r="B45" s="34">
        <v>0</v>
      </c>
      <c r="C45" s="34"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>
        <f t="shared" si="4"/>
        <v>0</v>
      </c>
      <c r="O45" s="34">
        <f>(N45/N85)*100</f>
        <v>0</v>
      </c>
    </row>
    <row r="46" spans="1:15" s="10" customFormat="1" ht="8.1" customHeight="1" x14ac:dyDescent="0.15">
      <c r="A46" s="33" t="s">
        <v>99</v>
      </c>
      <c r="B46" s="34">
        <v>65100</v>
      </c>
      <c r="C46" s="34">
        <v>59892</v>
      </c>
      <c r="D46" s="34"/>
      <c r="E46" s="34"/>
      <c r="F46" s="34"/>
      <c r="G46" s="34"/>
      <c r="H46" s="34"/>
      <c r="I46" s="34"/>
      <c r="J46" s="40"/>
      <c r="K46" s="34"/>
      <c r="L46" s="34"/>
      <c r="M46" s="41"/>
      <c r="N46" s="35">
        <f t="shared" si="4"/>
        <v>124992</v>
      </c>
      <c r="O46" s="34">
        <f>(N46/N85)*100</f>
        <v>1.4824386807039618</v>
      </c>
    </row>
    <row r="47" spans="1:15" s="10" customFormat="1" ht="8.1" customHeight="1" x14ac:dyDescent="0.15">
      <c r="A47" s="33" t="s">
        <v>35</v>
      </c>
      <c r="B47" s="34">
        <v>0</v>
      </c>
      <c r="C47" s="34"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>
        <f t="shared" si="4"/>
        <v>0</v>
      </c>
      <c r="O47" s="34">
        <f>(N47/N85)*100</f>
        <v>0</v>
      </c>
    </row>
    <row r="48" spans="1:15" s="10" customFormat="1" ht="8.1" customHeight="1" x14ac:dyDescent="0.15">
      <c r="A48" s="33" t="s">
        <v>45</v>
      </c>
      <c r="B48" s="34">
        <v>4791.29</v>
      </c>
      <c r="C48" s="34">
        <v>4791.29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>
        <f t="shared" si="4"/>
        <v>9582.58</v>
      </c>
      <c r="O48" s="34">
        <f>(N48/N85)*100</f>
        <v>0.11365197174971334</v>
      </c>
    </row>
    <row r="49" spans="1:15" s="10" customFormat="1" ht="8.1" customHeight="1" x14ac:dyDescent="0.15">
      <c r="A49" s="33" t="s">
        <v>92</v>
      </c>
      <c r="B49" s="34">
        <v>0</v>
      </c>
      <c r="C49" s="34">
        <v>0</v>
      </c>
      <c r="D49" s="34"/>
      <c r="E49" s="34"/>
      <c r="F49" s="34"/>
      <c r="G49" s="34"/>
      <c r="H49" s="34"/>
      <c r="I49" s="47"/>
      <c r="J49" s="34"/>
      <c r="K49" s="34"/>
      <c r="L49" s="34"/>
      <c r="M49" s="34"/>
      <c r="N49" s="35">
        <f t="shared" si="4"/>
        <v>0</v>
      </c>
      <c r="O49" s="34">
        <f>(N49/N85)*100</f>
        <v>0</v>
      </c>
    </row>
    <row r="50" spans="1:15" s="10" customFormat="1" ht="8.1" customHeight="1" x14ac:dyDescent="0.15">
      <c r="A50" s="33" t="s">
        <v>93</v>
      </c>
      <c r="B50" s="34">
        <v>0</v>
      </c>
      <c r="C50" s="34"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>
        <f t="shared" si="4"/>
        <v>0</v>
      </c>
      <c r="O50" s="34">
        <f>(N50/N85)*100</f>
        <v>0</v>
      </c>
    </row>
    <row r="51" spans="1:15" s="10" customFormat="1" ht="8.1" customHeight="1" x14ac:dyDescent="0.15">
      <c r="A51" s="33" t="s">
        <v>100</v>
      </c>
      <c r="B51" s="34">
        <v>24370.37</v>
      </c>
      <c r="C51" s="34">
        <v>24370.37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>
        <f t="shared" si="4"/>
        <v>48740.74</v>
      </c>
      <c r="O51" s="34">
        <f>(N51/N85)*100</f>
        <v>0.57807826342593771</v>
      </c>
    </row>
    <row r="52" spans="1:15" s="10" customFormat="1" ht="8.1" customHeight="1" x14ac:dyDescent="0.15">
      <c r="A52" s="33" t="s">
        <v>81</v>
      </c>
      <c r="B52" s="34">
        <v>2701.59</v>
      </c>
      <c r="C52" s="34">
        <v>11965.08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>
        <f t="shared" si="4"/>
        <v>14666.67</v>
      </c>
      <c r="O52" s="34">
        <f>(N52/N85)*100</f>
        <v>0.1739506442421945</v>
      </c>
    </row>
    <row r="53" spans="1:15" s="10" customFormat="1" ht="8.1" customHeight="1" x14ac:dyDescent="0.15">
      <c r="A53" s="33" t="s">
        <v>82</v>
      </c>
      <c r="B53" s="34">
        <v>3654.37</v>
      </c>
      <c r="C53" s="34">
        <v>0</v>
      </c>
      <c r="D53" s="34"/>
      <c r="E53" s="34"/>
      <c r="F53" s="34"/>
      <c r="G53" s="34"/>
      <c r="H53" s="34"/>
      <c r="I53" s="34"/>
      <c r="J53" s="47"/>
      <c r="K53" s="34"/>
      <c r="L53" s="34"/>
      <c r="M53" s="34"/>
      <c r="N53" s="35">
        <f t="shared" si="4"/>
        <v>3654.37</v>
      </c>
      <c r="O53" s="34">
        <f>(N53/N85)*100</f>
        <v>4.3341809408635246E-2</v>
      </c>
    </row>
    <row r="54" spans="1:15" s="10" customFormat="1" ht="8.1" customHeight="1" x14ac:dyDescent="0.15">
      <c r="A54" s="33" t="s">
        <v>85</v>
      </c>
      <c r="B54" s="34">
        <v>2279.06</v>
      </c>
      <c r="C54" s="34">
        <v>0</v>
      </c>
      <c r="D54" s="34"/>
      <c r="E54" s="34"/>
      <c r="F54" s="34"/>
      <c r="G54" s="47"/>
      <c r="H54" s="34"/>
      <c r="I54" s="34"/>
      <c r="J54" s="34"/>
      <c r="K54" s="34"/>
      <c r="L54" s="34"/>
      <c r="M54" s="34"/>
      <c r="N54" s="35">
        <f t="shared" si="4"/>
        <v>2279.06</v>
      </c>
      <c r="O54" s="34">
        <f>(N54/N85)*100</f>
        <v>2.7030263534027543E-2</v>
      </c>
    </row>
    <row r="55" spans="1:15" s="10" customFormat="1" ht="9" x14ac:dyDescent="0.15">
      <c r="A55" s="39" t="s">
        <v>61</v>
      </c>
      <c r="B55" s="35">
        <f t="shared" ref="B55:M55" si="6">SUM(B56:B62)</f>
        <v>748262.58000000007</v>
      </c>
      <c r="C55" s="35">
        <f t="shared" si="6"/>
        <v>787729.74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4"/>
        <v>1535992.32</v>
      </c>
      <c r="O55" s="35">
        <f>(N55/N85)*100</f>
        <v>18.217281333463081</v>
      </c>
    </row>
    <row r="56" spans="1:15" s="10" customFormat="1" ht="8.1" customHeight="1" x14ac:dyDescent="0.15">
      <c r="A56" s="33" t="s">
        <v>36</v>
      </c>
      <c r="B56" s="34">
        <v>0</v>
      </c>
      <c r="C56" s="34">
        <v>16306.2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>
        <f t="shared" si="4"/>
        <v>16306.2</v>
      </c>
      <c r="O56" s="34">
        <f>(N56/N85)*100</f>
        <v>0.1933959102606162</v>
      </c>
    </row>
    <row r="57" spans="1:15" s="10" customFormat="1" ht="8.1" customHeight="1" x14ac:dyDescent="0.15">
      <c r="A57" s="33" t="s">
        <v>55</v>
      </c>
      <c r="B57" s="34">
        <v>0</v>
      </c>
      <c r="C57" s="34"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5">
        <f t="shared" si="4"/>
        <v>0</v>
      </c>
      <c r="O57" s="34">
        <f>(N57/N85)*100</f>
        <v>0</v>
      </c>
    </row>
    <row r="58" spans="1:15" s="10" customFormat="1" ht="8.1" customHeight="1" x14ac:dyDescent="0.15">
      <c r="A58" s="33" t="s">
        <v>76</v>
      </c>
      <c r="B58" s="34">
        <v>0</v>
      </c>
      <c r="C58" s="34">
        <v>0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5">
        <f t="shared" si="4"/>
        <v>0</v>
      </c>
      <c r="O58" s="34">
        <f>(N58/N85)*100</f>
        <v>0</v>
      </c>
    </row>
    <row r="59" spans="1:15" s="10" customFormat="1" ht="8.1" customHeight="1" x14ac:dyDescent="0.15">
      <c r="A59" s="33" t="s">
        <v>56</v>
      </c>
      <c r="B59" s="34">
        <v>0</v>
      </c>
      <c r="C59" s="34">
        <v>0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5">
        <f t="shared" si="4"/>
        <v>0</v>
      </c>
      <c r="O59" s="34">
        <f>(N59/N85)*100</f>
        <v>0</v>
      </c>
    </row>
    <row r="60" spans="1:15" s="10" customFormat="1" ht="8.1" customHeight="1" x14ac:dyDescent="0.15">
      <c r="A60" s="33" t="s">
        <v>57</v>
      </c>
      <c r="B60" s="36">
        <v>89152.94</v>
      </c>
      <c r="C60" s="34">
        <v>66456.600000000006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5">
        <f>SUM(B60:M60)</f>
        <v>155609.54</v>
      </c>
      <c r="O60" s="34">
        <f>(N60/N85)*100</f>
        <v>1.8455709259996671</v>
      </c>
    </row>
    <row r="61" spans="1:15" s="10" customFormat="1" ht="8.1" customHeight="1" x14ac:dyDescent="0.15">
      <c r="A61" s="33" t="s">
        <v>101</v>
      </c>
      <c r="B61" s="36">
        <v>647209.92000000004</v>
      </c>
      <c r="C61" s="34">
        <v>691877.24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5">
        <f>SUM(B61:M61)</f>
        <v>1339087.1600000001</v>
      </c>
      <c r="O61" s="34">
        <f>(N61/N85)*100</f>
        <v>15.881933266273162</v>
      </c>
    </row>
    <row r="62" spans="1:15" s="10" customFormat="1" ht="8.1" customHeight="1" x14ac:dyDescent="0.15">
      <c r="A62" s="33" t="s">
        <v>102</v>
      </c>
      <c r="B62" s="34">
        <v>11899.72</v>
      </c>
      <c r="C62" s="34">
        <v>13089.7</v>
      </c>
      <c r="D62" s="34"/>
      <c r="E62" s="36"/>
      <c r="F62" s="36"/>
      <c r="G62" s="36"/>
      <c r="H62" s="36"/>
      <c r="I62" s="36"/>
      <c r="J62" s="36"/>
      <c r="K62" s="36"/>
      <c r="L62" s="36"/>
      <c r="M62" s="36"/>
      <c r="N62" s="35">
        <f>SUM(B62:M62)</f>
        <v>24989.42</v>
      </c>
      <c r="O62" s="34">
        <f>(N62/N85)*100</f>
        <v>0.29638123092963703</v>
      </c>
    </row>
    <row r="63" spans="1:15" s="10" customFormat="1" ht="9" x14ac:dyDescent="0.15">
      <c r="A63" s="39" t="s">
        <v>62</v>
      </c>
      <c r="B63" s="35">
        <f t="shared" ref="B63:M63" si="7">SUM(B64:B69)</f>
        <v>0</v>
      </c>
      <c r="C63" s="35">
        <f t="shared" si="7"/>
        <v>18231.830000000002</v>
      </c>
      <c r="D63" s="35">
        <f t="shared" si="7"/>
        <v>0</v>
      </c>
      <c r="E63" s="35">
        <f t="shared" si="7"/>
        <v>0</v>
      </c>
      <c r="F63" s="35">
        <f t="shared" si="7"/>
        <v>0</v>
      </c>
      <c r="G63" s="35">
        <f t="shared" si="7"/>
        <v>0</v>
      </c>
      <c r="H63" s="35">
        <f t="shared" si="7"/>
        <v>0</v>
      </c>
      <c r="I63" s="35">
        <f t="shared" si="7"/>
        <v>0</v>
      </c>
      <c r="J63" s="35">
        <f t="shared" si="7"/>
        <v>0</v>
      </c>
      <c r="K63" s="35">
        <f t="shared" si="7"/>
        <v>0</v>
      </c>
      <c r="L63" s="35">
        <f t="shared" si="7"/>
        <v>0</v>
      </c>
      <c r="M63" s="35">
        <f t="shared" si="7"/>
        <v>0</v>
      </c>
      <c r="N63" s="35">
        <f t="shared" si="4"/>
        <v>18231.830000000002</v>
      </c>
      <c r="O63" s="35">
        <f>(N63/N85)*100</f>
        <v>0.21623439909769357</v>
      </c>
    </row>
    <row r="64" spans="1:15" s="10" customFormat="1" ht="8.1" customHeight="1" x14ac:dyDescent="0.15">
      <c r="A64" s="33" t="s">
        <v>74</v>
      </c>
      <c r="B64" s="34">
        <v>0</v>
      </c>
      <c r="C64" s="34">
        <v>15431.83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>
        <f t="shared" si="4"/>
        <v>15431.83</v>
      </c>
      <c r="O64" s="34">
        <f>(N64/N85)*100</f>
        <v>0.18302564728980908</v>
      </c>
    </row>
    <row r="65" spans="1:15" s="10" customFormat="1" ht="8.1" customHeight="1" x14ac:dyDescent="0.15">
      <c r="A65" s="33" t="s">
        <v>71</v>
      </c>
      <c r="B65" s="34">
        <v>0</v>
      </c>
      <c r="C65" s="34">
        <v>2800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5">
        <f t="shared" si="4"/>
        <v>2800</v>
      </c>
      <c r="O65" s="34">
        <f>(N65/N$85)*100</f>
        <v>3.3208751807884448E-2</v>
      </c>
    </row>
    <row r="66" spans="1:15" s="10" customFormat="1" ht="8.1" customHeight="1" x14ac:dyDescent="0.15">
      <c r="A66" s="33" t="s">
        <v>86</v>
      </c>
      <c r="B66" s="34">
        <v>0</v>
      </c>
      <c r="C66" s="34">
        <v>0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5">
        <f t="shared" si="4"/>
        <v>0</v>
      </c>
      <c r="O66" s="34">
        <f>(N66/N$85)*100</f>
        <v>0</v>
      </c>
    </row>
    <row r="67" spans="1:15" s="10" customFormat="1" ht="8.1" customHeight="1" x14ac:dyDescent="0.15">
      <c r="A67" s="33" t="s">
        <v>103</v>
      </c>
      <c r="B67" s="34">
        <v>0</v>
      </c>
      <c r="C67" s="34"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5">
        <f t="shared" si="4"/>
        <v>0</v>
      </c>
      <c r="O67" s="34">
        <f>(N67/N$85)*100</f>
        <v>0</v>
      </c>
    </row>
    <row r="68" spans="1:15" s="10" customFormat="1" ht="8.1" customHeight="1" x14ac:dyDescent="0.15">
      <c r="A68" s="33" t="s">
        <v>90</v>
      </c>
      <c r="B68" s="34">
        <v>0</v>
      </c>
      <c r="C68" s="34">
        <v>0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5">
        <f>SUM(B68:M68)</f>
        <v>0</v>
      </c>
      <c r="O68" s="34">
        <f>(N68/N85)*100</f>
        <v>0</v>
      </c>
    </row>
    <row r="69" spans="1:15" s="10" customFormat="1" ht="8.1" customHeight="1" x14ac:dyDescent="0.15">
      <c r="A69" s="33" t="s">
        <v>91</v>
      </c>
      <c r="B69" s="34">
        <v>0</v>
      </c>
      <c r="C69" s="34">
        <v>0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5">
        <f t="shared" ref="N69" si="8">SUM(B69:M69)</f>
        <v>0</v>
      </c>
      <c r="O69" s="34">
        <f>(N69/N85)*100</f>
        <v>0</v>
      </c>
    </row>
    <row r="70" spans="1:15" s="10" customFormat="1" ht="8.1" customHeight="1" x14ac:dyDescent="0.15">
      <c r="A70" s="39" t="s">
        <v>63</v>
      </c>
      <c r="B70" s="35">
        <f>SUM(B71:B84)</f>
        <v>205.44</v>
      </c>
      <c r="C70" s="35">
        <f>SUM(C71:C84)</f>
        <v>6332.65</v>
      </c>
      <c r="D70" s="35">
        <f>SUM(D71:D84)</f>
        <v>0</v>
      </c>
      <c r="E70" s="35">
        <f>SUM(E71:E84)</f>
        <v>0</v>
      </c>
      <c r="F70" s="35">
        <f>SUM(F71:F84)</f>
        <v>0</v>
      </c>
      <c r="G70" s="35">
        <f>SUM(G71:G84)</f>
        <v>0</v>
      </c>
      <c r="H70" s="35">
        <f>SUM(H71:H84)</f>
        <v>0</v>
      </c>
      <c r="I70" s="46">
        <f>SUM(I71:I84)</f>
        <v>0</v>
      </c>
      <c r="J70" s="35">
        <f>SUM(J71:J84)</f>
        <v>0</v>
      </c>
      <c r="K70" s="46">
        <f>SUM(K71:K84)</f>
        <v>0</v>
      </c>
      <c r="L70" s="35">
        <f>SUM(L71:L84)</f>
        <v>0</v>
      </c>
      <c r="M70" s="35">
        <f>SUM(M71:M84)</f>
        <v>0</v>
      </c>
      <c r="N70" s="35">
        <f>SUM(N71:N84)</f>
        <v>6538.0899999999992</v>
      </c>
      <c r="O70" s="35">
        <f>(N70/N85)*100</f>
        <v>7.754350289557542E-2</v>
      </c>
    </row>
    <row r="71" spans="1:15" s="10" customFormat="1" ht="8.25" customHeight="1" x14ac:dyDescent="0.15">
      <c r="A71" s="33" t="s">
        <v>37</v>
      </c>
      <c r="B71" s="34">
        <v>205.44</v>
      </c>
      <c r="C71" s="34">
        <v>6332.65</v>
      </c>
      <c r="D71" s="34"/>
      <c r="E71" s="34"/>
      <c r="F71" s="34"/>
      <c r="G71" s="34"/>
      <c r="H71" s="47"/>
      <c r="I71" s="34"/>
      <c r="J71" s="34"/>
      <c r="K71" s="34"/>
      <c r="L71" s="34"/>
      <c r="M71" s="34"/>
      <c r="N71" s="35">
        <f t="shared" si="4"/>
        <v>6538.0899999999992</v>
      </c>
      <c r="O71" s="34">
        <f>(N71/N85)*100</f>
        <v>7.754350289557542E-2</v>
      </c>
    </row>
    <row r="72" spans="1:15" s="10" customFormat="1" ht="7.5" customHeight="1" x14ac:dyDescent="0.15">
      <c r="A72" s="33" t="s">
        <v>104</v>
      </c>
      <c r="B72" s="34">
        <v>0</v>
      </c>
      <c r="C72" s="34"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47"/>
      <c r="N72" s="35">
        <f t="shared" si="4"/>
        <v>0</v>
      </c>
      <c r="O72" s="34">
        <f>(N72/N85)*100</f>
        <v>0</v>
      </c>
    </row>
    <row r="73" spans="1:15" s="10" customFormat="1" ht="7.5" customHeight="1" x14ac:dyDescent="0.15">
      <c r="A73" s="33" t="s">
        <v>105</v>
      </c>
      <c r="B73" s="34">
        <v>0</v>
      </c>
      <c r="C73" s="34">
        <v>0</v>
      </c>
      <c r="D73" s="34"/>
      <c r="E73" s="34"/>
      <c r="F73" s="34"/>
      <c r="G73" s="34"/>
      <c r="H73" s="34"/>
      <c r="I73" s="34"/>
      <c r="J73" s="34"/>
      <c r="K73" s="34"/>
      <c r="L73" s="34"/>
      <c r="M73" s="47"/>
      <c r="N73" s="35">
        <f t="shared" si="4"/>
        <v>0</v>
      </c>
      <c r="O73" s="34">
        <f>(N73/N85)*100</f>
        <v>0</v>
      </c>
    </row>
    <row r="74" spans="1:15" s="10" customFormat="1" ht="7.5" customHeight="1" x14ac:dyDescent="0.15">
      <c r="A74" s="33" t="s">
        <v>106</v>
      </c>
      <c r="B74" s="34">
        <v>0</v>
      </c>
      <c r="C74" s="34">
        <v>0</v>
      </c>
      <c r="D74" s="34"/>
      <c r="E74" s="34"/>
      <c r="F74" s="34"/>
      <c r="G74" s="34"/>
      <c r="H74" s="34"/>
      <c r="I74" s="34"/>
      <c r="J74" s="34"/>
      <c r="K74" s="34"/>
      <c r="L74" s="47"/>
      <c r="M74" s="47"/>
      <c r="N74" s="35">
        <f t="shared" si="4"/>
        <v>0</v>
      </c>
      <c r="O74" s="34">
        <f>(N74/N85)*100</f>
        <v>0</v>
      </c>
    </row>
    <row r="75" spans="1:15" s="10" customFormat="1" ht="7.5" customHeight="1" x14ac:dyDescent="0.15">
      <c r="A75" s="33" t="s">
        <v>107</v>
      </c>
      <c r="B75" s="42">
        <v>0</v>
      </c>
      <c r="C75" s="42">
        <v>0</v>
      </c>
      <c r="D75" s="42"/>
      <c r="E75" s="42"/>
      <c r="F75" s="42"/>
      <c r="G75" s="42"/>
      <c r="H75" s="42"/>
      <c r="I75" s="42"/>
      <c r="J75" s="42"/>
      <c r="K75" s="45"/>
      <c r="L75" s="42"/>
      <c r="M75" s="42"/>
      <c r="N75" s="35">
        <f t="shared" si="4"/>
        <v>0</v>
      </c>
      <c r="O75" s="34">
        <f>(N75/N85)*100</f>
        <v>0</v>
      </c>
    </row>
    <row r="76" spans="1:15" s="10" customFormat="1" ht="7.5" customHeight="1" x14ac:dyDescent="0.15">
      <c r="A76" s="33" t="s">
        <v>108</v>
      </c>
      <c r="B76" s="34">
        <v>0</v>
      </c>
      <c r="C76" s="34">
        <v>0</v>
      </c>
      <c r="D76" s="34"/>
      <c r="E76" s="34"/>
      <c r="F76" s="34"/>
      <c r="G76" s="34"/>
      <c r="H76" s="34"/>
      <c r="I76" s="34"/>
      <c r="J76" s="34"/>
      <c r="K76" s="34"/>
      <c r="L76" s="47"/>
      <c r="M76" s="47"/>
      <c r="N76" s="35">
        <f t="shared" si="4"/>
        <v>0</v>
      </c>
      <c r="O76" s="34">
        <f>(N76/N85)*100</f>
        <v>0</v>
      </c>
    </row>
    <row r="77" spans="1:15" s="10" customFormat="1" ht="7.5" customHeight="1" x14ac:dyDescent="0.15">
      <c r="A77" s="33" t="s">
        <v>104</v>
      </c>
      <c r="B77" s="42">
        <v>0</v>
      </c>
      <c r="C77" s="42">
        <v>0</v>
      </c>
      <c r="D77" s="42"/>
      <c r="E77" s="42"/>
      <c r="F77" s="42"/>
      <c r="G77" s="42"/>
      <c r="H77" s="42"/>
      <c r="I77" s="42"/>
      <c r="J77" s="42"/>
      <c r="K77" s="45"/>
      <c r="L77" s="42"/>
      <c r="M77" s="42"/>
      <c r="N77" s="35">
        <f t="shared" ref="N77:N84" si="9">SUM(B77:M77)</f>
        <v>0</v>
      </c>
      <c r="O77" s="34">
        <f>(N77/N85)*100</f>
        <v>0</v>
      </c>
    </row>
    <row r="78" spans="1:15" s="10" customFormat="1" ht="7.5" customHeight="1" x14ac:dyDescent="0.15">
      <c r="A78" s="33" t="s">
        <v>106</v>
      </c>
      <c r="B78" s="42">
        <v>0</v>
      </c>
      <c r="C78" s="42">
        <v>0</v>
      </c>
      <c r="D78" s="42"/>
      <c r="E78" s="42"/>
      <c r="F78" s="42"/>
      <c r="G78" s="42"/>
      <c r="H78" s="42"/>
      <c r="I78" s="42"/>
      <c r="J78" s="42"/>
      <c r="K78" s="45"/>
      <c r="L78" s="42"/>
      <c r="M78" s="42"/>
      <c r="N78" s="35">
        <f t="shared" si="9"/>
        <v>0</v>
      </c>
      <c r="O78" s="34">
        <f>(N78/N85)*100</f>
        <v>0</v>
      </c>
    </row>
    <row r="79" spans="1:15" s="10" customFormat="1" ht="7.5" customHeight="1" x14ac:dyDescent="0.15">
      <c r="A79" s="33" t="s">
        <v>109</v>
      </c>
      <c r="B79" s="42">
        <v>0</v>
      </c>
      <c r="C79" s="42">
        <v>0</v>
      </c>
      <c r="D79" s="42"/>
      <c r="E79" s="42"/>
      <c r="F79" s="42"/>
      <c r="G79" s="42"/>
      <c r="H79" s="42"/>
      <c r="I79" s="42"/>
      <c r="J79" s="42"/>
      <c r="K79" s="45"/>
      <c r="L79" s="42"/>
      <c r="M79" s="42"/>
      <c r="N79" s="35">
        <f t="shared" si="9"/>
        <v>0</v>
      </c>
      <c r="O79" s="34">
        <f>(N79/N85)*100</f>
        <v>0</v>
      </c>
    </row>
    <row r="80" spans="1:15" s="10" customFormat="1" ht="7.5" customHeight="1" x14ac:dyDescent="0.15">
      <c r="A80" s="33" t="s">
        <v>110</v>
      </c>
      <c r="B80" s="42">
        <v>0</v>
      </c>
      <c r="C80" s="42">
        <v>0</v>
      </c>
      <c r="D80" s="42"/>
      <c r="E80" s="42"/>
      <c r="F80" s="42"/>
      <c r="G80" s="42"/>
      <c r="H80" s="42"/>
      <c r="I80" s="42"/>
      <c r="J80" s="42"/>
      <c r="K80" s="45"/>
      <c r="L80" s="42"/>
      <c r="M80" s="42"/>
      <c r="N80" s="35">
        <f t="shared" si="9"/>
        <v>0</v>
      </c>
      <c r="O80" s="34">
        <f>(N80/N85)*100</f>
        <v>0</v>
      </c>
    </row>
    <row r="81" spans="1:15" s="10" customFormat="1" ht="7.5" customHeight="1" x14ac:dyDescent="0.15">
      <c r="A81" s="33" t="s">
        <v>111</v>
      </c>
      <c r="B81" s="42">
        <v>0</v>
      </c>
      <c r="C81" s="42">
        <v>0</v>
      </c>
      <c r="D81" s="42"/>
      <c r="E81" s="42"/>
      <c r="F81" s="42"/>
      <c r="G81" s="42"/>
      <c r="H81" s="42"/>
      <c r="I81" s="42"/>
      <c r="J81" s="42"/>
      <c r="K81" s="45"/>
      <c r="L81" s="42"/>
      <c r="M81" s="42"/>
      <c r="N81" s="35">
        <f t="shared" si="9"/>
        <v>0</v>
      </c>
      <c r="O81" s="34">
        <f>(N81/N85)*100</f>
        <v>0</v>
      </c>
    </row>
    <row r="82" spans="1:15" s="10" customFormat="1" ht="7.5" customHeight="1" x14ac:dyDescent="0.15">
      <c r="A82" s="33" t="s">
        <v>104</v>
      </c>
      <c r="B82" s="42">
        <v>0</v>
      </c>
      <c r="C82" s="42">
        <v>0</v>
      </c>
      <c r="D82" s="42"/>
      <c r="E82" s="42"/>
      <c r="F82" s="42"/>
      <c r="G82" s="42"/>
      <c r="H82" s="42"/>
      <c r="I82" s="42"/>
      <c r="J82" s="42"/>
      <c r="K82" s="45"/>
      <c r="L82" s="42"/>
      <c r="M82" s="42"/>
      <c r="N82" s="35">
        <f t="shared" si="9"/>
        <v>0</v>
      </c>
      <c r="O82" s="34">
        <f>(N82/N85)*100</f>
        <v>0</v>
      </c>
    </row>
    <row r="83" spans="1:15" s="10" customFormat="1" ht="7.5" customHeight="1" x14ac:dyDescent="0.15">
      <c r="A83" s="33" t="s">
        <v>112</v>
      </c>
      <c r="B83" s="42">
        <v>0</v>
      </c>
      <c r="C83" s="42">
        <v>0</v>
      </c>
      <c r="D83" s="42"/>
      <c r="E83" s="42"/>
      <c r="F83" s="42"/>
      <c r="G83" s="42"/>
      <c r="H83" s="42"/>
      <c r="I83" s="42"/>
      <c r="J83" s="42"/>
      <c r="K83" s="45"/>
      <c r="L83" s="42"/>
      <c r="M83" s="42"/>
      <c r="N83" s="35">
        <f t="shared" si="9"/>
        <v>0</v>
      </c>
      <c r="O83" s="34">
        <f>(N83/N85)*100</f>
        <v>0</v>
      </c>
    </row>
    <row r="84" spans="1:15" s="10" customFormat="1" ht="7.5" customHeight="1" x14ac:dyDescent="0.15">
      <c r="A84" s="33" t="s">
        <v>113</v>
      </c>
      <c r="B84" s="42">
        <v>0</v>
      </c>
      <c r="C84" s="42">
        <v>0</v>
      </c>
      <c r="D84" s="42"/>
      <c r="E84" s="42"/>
      <c r="F84" s="42"/>
      <c r="G84" s="42"/>
      <c r="H84" s="42"/>
      <c r="I84" s="42"/>
      <c r="J84" s="42"/>
      <c r="K84" s="45"/>
      <c r="L84" s="42"/>
      <c r="M84" s="42"/>
      <c r="N84" s="35">
        <f t="shared" si="9"/>
        <v>0</v>
      </c>
      <c r="O84" s="34">
        <f>(N84/N85)*100</f>
        <v>0</v>
      </c>
    </row>
    <row r="85" spans="1:15" ht="12" customHeight="1" thickBot="1" x14ac:dyDescent="0.25">
      <c r="A85" s="31" t="s">
        <v>14</v>
      </c>
      <c r="B85" s="32">
        <f>SUM(B41:B42)</f>
        <v>4105246.9100000011</v>
      </c>
      <c r="C85" s="32">
        <f>SUM(C41:C42)</f>
        <v>4326265.41</v>
      </c>
      <c r="D85" s="32">
        <f>SUM(D41:D42)</f>
        <v>0</v>
      </c>
      <c r="E85" s="32">
        <f>SUM(E41:E42)</f>
        <v>0</v>
      </c>
      <c r="F85" s="32">
        <f>SUM(F41:F42)</f>
        <v>0</v>
      </c>
      <c r="G85" s="32">
        <f>SUM(G41:G42)</f>
        <v>0</v>
      </c>
      <c r="H85" s="32">
        <f>SUM(H41:H42)</f>
        <v>0</v>
      </c>
      <c r="I85" s="32">
        <f>SUM(I41:I42)</f>
        <v>0</v>
      </c>
      <c r="J85" s="32">
        <f>SUM(J41:J42)</f>
        <v>0</v>
      </c>
      <c r="K85" s="32">
        <f>SUM(K41:K42)</f>
        <v>0</v>
      </c>
      <c r="L85" s="32">
        <f>SUM(L41:L42)</f>
        <v>0</v>
      </c>
      <c r="M85" s="32">
        <f>SUM(M41:M42)</f>
        <v>0</v>
      </c>
      <c r="N85" s="32">
        <f>SUM(N41:N42)</f>
        <v>8431512.3200000003</v>
      </c>
      <c r="O85" s="44">
        <f>SUM(O41:O42)</f>
        <v>99.999999999999972</v>
      </c>
    </row>
    <row r="86" spans="1:15" ht="12" customHeigh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5"/>
      <c r="O86" s="4"/>
    </row>
    <row r="87" spans="1:15" ht="19.5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5"/>
      <c r="O87" s="4"/>
    </row>
    <row r="88" spans="1:15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5"/>
      <c r="O88" s="4"/>
    </row>
    <row r="89" spans="1:15" s="13" customFormat="1" ht="18.75" thickBot="1" x14ac:dyDescent="0.3">
      <c r="A89" s="54" t="s">
        <v>114</v>
      </c>
      <c r="B89" s="54"/>
      <c r="C89" s="54"/>
      <c r="D89" s="54"/>
      <c r="E89" s="54"/>
      <c r="F89" s="54"/>
      <c r="G89" s="54"/>
      <c r="H89" s="54"/>
      <c r="I89" s="54"/>
      <c r="J89" s="4"/>
      <c r="K89" s="4"/>
      <c r="L89" s="4"/>
      <c r="M89" s="4"/>
      <c r="N89" s="5"/>
      <c r="O89" s="4"/>
    </row>
    <row r="90" spans="1:15" s="20" customFormat="1" ht="12" thickBot="1" x14ac:dyDescent="0.25">
      <c r="A90" s="15" t="s">
        <v>0</v>
      </c>
      <c r="B90" s="14" t="s">
        <v>1</v>
      </c>
      <c r="C90" s="14" t="s">
        <v>2</v>
      </c>
      <c r="D90" s="14" t="s">
        <v>3</v>
      </c>
      <c r="E90" s="14" t="s">
        <v>4</v>
      </c>
      <c r="F90" s="14" t="s">
        <v>19</v>
      </c>
      <c r="G90" s="14" t="s">
        <v>21</v>
      </c>
      <c r="H90" s="14" t="s">
        <v>22</v>
      </c>
      <c r="I90" s="14" t="s">
        <v>23</v>
      </c>
      <c r="J90" s="14" t="s">
        <v>24</v>
      </c>
      <c r="K90" s="14" t="s">
        <v>25</v>
      </c>
      <c r="L90" s="14" t="s">
        <v>26</v>
      </c>
      <c r="M90" s="14" t="s">
        <v>27</v>
      </c>
      <c r="N90" s="14" t="s">
        <v>15</v>
      </c>
      <c r="O90" s="6" t="s">
        <v>5</v>
      </c>
    </row>
    <row r="91" spans="1:15" s="20" customFormat="1" ht="9" x14ac:dyDescent="0.15">
      <c r="A91" s="16" t="s">
        <v>16</v>
      </c>
      <c r="B91" s="17">
        <v>144073.25</v>
      </c>
      <c r="C91" s="17">
        <v>85469.56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8">
        <f t="shared" ref="N91:N107" si="10">SUM(B91:M91)</f>
        <v>229542.81</v>
      </c>
      <c r="O91" s="19">
        <f>(N91/N108)*100</f>
        <v>1.4165595748333835</v>
      </c>
    </row>
    <row r="92" spans="1:15" s="20" customFormat="1" ht="9" x14ac:dyDescent="0.15">
      <c r="A92" s="16" t="s">
        <v>17</v>
      </c>
      <c r="B92" s="17">
        <v>110662.82</v>
      </c>
      <c r="C92" s="17">
        <v>116187.77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8">
        <f t="shared" si="10"/>
        <v>226850.59000000003</v>
      </c>
      <c r="O92" s="19">
        <f>(N92/N108)*100</f>
        <v>1.3999452882932915</v>
      </c>
    </row>
    <row r="93" spans="1:15" s="20" customFormat="1" ht="9" x14ac:dyDescent="0.15">
      <c r="A93" s="16" t="s">
        <v>47</v>
      </c>
      <c r="B93" s="17">
        <v>13775.19</v>
      </c>
      <c r="C93" s="17">
        <v>4433</v>
      </c>
      <c r="D93" s="17"/>
      <c r="E93" s="17"/>
      <c r="F93" s="17"/>
      <c r="G93" s="17"/>
      <c r="H93" s="27"/>
      <c r="I93" s="17"/>
      <c r="J93" s="17"/>
      <c r="K93" s="17"/>
      <c r="L93" s="17"/>
      <c r="M93" s="17"/>
      <c r="N93" s="18">
        <f t="shared" si="10"/>
        <v>18208.190000000002</v>
      </c>
      <c r="O93" s="19">
        <f>(N93/N108)*100</f>
        <v>0.11236677761714893</v>
      </c>
    </row>
    <row r="94" spans="1:15" s="20" customFormat="1" ht="9" x14ac:dyDescent="0.15">
      <c r="A94" s="16" t="s">
        <v>48</v>
      </c>
      <c r="B94" s="17">
        <v>1552877.98</v>
      </c>
      <c r="C94" s="17">
        <v>546028.51</v>
      </c>
      <c r="D94" s="17"/>
      <c r="E94" s="17"/>
      <c r="F94" s="17"/>
      <c r="G94" s="17"/>
      <c r="H94" s="17"/>
      <c r="I94" s="17"/>
      <c r="J94" s="17"/>
      <c r="K94" s="17"/>
      <c r="L94" s="27"/>
      <c r="M94" s="27"/>
      <c r="N94" s="18">
        <f t="shared" si="10"/>
        <v>2098906.4900000002</v>
      </c>
      <c r="O94" s="19">
        <f>(N94/N108)*100</f>
        <v>12.952817320174088</v>
      </c>
    </row>
    <row r="95" spans="1:15" s="20" customFormat="1" ht="9" x14ac:dyDescent="0.15">
      <c r="A95" s="16" t="s">
        <v>69</v>
      </c>
      <c r="B95" s="17">
        <v>783752.02</v>
      </c>
      <c r="C95" s="17">
        <v>146204.48000000001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8">
        <f t="shared" si="10"/>
        <v>929956.5</v>
      </c>
      <c r="O95" s="19">
        <f>(N95/N108)*100</f>
        <v>5.738967751826082</v>
      </c>
    </row>
    <row r="96" spans="1:15" s="20" customFormat="1" ht="9" x14ac:dyDescent="0.15">
      <c r="A96" s="16" t="s">
        <v>72</v>
      </c>
      <c r="B96" s="17">
        <v>12618.04</v>
      </c>
      <c r="C96" s="17">
        <v>12731.6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8">
        <f t="shared" si="10"/>
        <v>25349.64</v>
      </c>
      <c r="O96" s="19">
        <f>(N96/N108)*100</f>
        <v>0.15643824897229119</v>
      </c>
    </row>
    <row r="97" spans="1:15" s="20" customFormat="1" ht="9" x14ac:dyDescent="0.15">
      <c r="A97" s="16" t="s">
        <v>53</v>
      </c>
      <c r="B97" s="17">
        <v>0</v>
      </c>
      <c r="C97" s="17">
        <v>0</v>
      </c>
      <c r="D97" s="17"/>
      <c r="E97" s="17"/>
      <c r="F97" s="17"/>
      <c r="G97" s="17"/>
      <c r="H97" s="17"/>
      <c r="I97" s="17"/>
      <c r="J97" s="17"/>
      <c r="K97" s="17"/>
      <c r="L97" s="17"/>
      <c r="M97" s="21"/>
      <c r="N97" s="18">
        <f t="shared" si="10"/>
        <v>0</v>
      </c>
      <c r="O97" s="19">
        <f>(N97/N108)*100</f>
        <v>0</v>
      </c>
    </row>
    <row r="98" spans="1:15" s="20" customFormat="1" ht="9" x14ac:dyDescent="0.15">
      <c r="A98" s="16" t="s">
        <v>46</v>
      </c>
      <c r="B98" s="17">
        <v>706518.95</v>
      </c>
      <c r="C98" s="17">
        <v>1070638.9099999999</v>
      </c>
      <c r="D98" s="17"/>
      <c r="E98" s="17"/>
      <c r="F98" s="17"/>
      <c r="G98" s="17"/>
      <c r="H98" s="17"/>
      <c r="I98" s="17"/>
      <c r="J98" s="17"/>
      <c r="K98" s="17"/>
      <c r="L98" s="17"/>
      <c r="M98" s="27"/>
      <c r="N98" s="18">
        <f t="shared" si="10"/>
        <v>1777157.8599999999</v>
      </c>
      <c r="O98" s="19">
        <f>(N98/N108)*100</f>
        <v>10.967235186209516</v>
      </c>
    </row>
    <row r="99" spans="1:15" s="20" customFormat="1" ht="9" x14ac:dyDescent="0.15">
      <c r="A99" s="16" t="s">
        <v>50</v>
      </c>
      <c r="B99" s="17">
        <v>3187580.42</v>
      </c>
      <c r="C99" s="17">
        <v>109359.53</v>
      </c>
      <c r="D99" s="17"/>
      <c r="E99" s="17"/>
      <c r="F99" s="17"/>
      <c r="G99" s="17"/>
      <c r="H99" s="17"/>
      <c r="I99" s="17"/>
      <c r="J99" s="21"/>
      <c r="K99" s="21"/>
      <c r="L99" s="17"/>
      <c r="M99" s="21"/>
      <c r="N99" s="18">
        <f t="shared" si="10"/>
        <v>3296939.9499999997</v>
      </c>
      <c r="O99" s="19">
        <f>(N99/N108)*100</f>
        <v>20.346147430290657</v>
      </c>
    </row>
    <row r="100" spans="1:15" s="20" customFormat="1" ht="9" x14ac:dyDescent="0.15">
      <c r="A100" s="16" t="s">
        <v>68</v>
      </c>
      <c r="B100" s="17">
        <v>10028.66</v>
      </c>
      <c r="C100" s="17">
        <v>11098.77</v>
      </c>
      <c r="D100" s="17"/>
      <c r="E100" s="17"/>
      <c r="F100" s="17"/>
      <c r="G100" s="17"/>
      <c r="H100" s="17"/>
      <c r="I100" s="17"/>
      <c r="J100" s="17"/>
      <c r="K100" s="27"/>
      <c r="L100" s="17"/>
      <c r="M100" s="21"/>
      <c r="N100" s="18">
        <f t="shared" si="10"/>
        <v>21127.43</v>
      </c>
      <c r="O100" s="19">
        <f>(N100/N108)*100</f>
        <v>0.130382054912206</v>
      </c>
    </row>
    <row r="101" spans="1:15" s="20" customFormat="1" ht="9" x14ac:dyDescent="0.15">
      <c r="A101" s="16" t="s">
        <v>51</v>
      </c>
      <c r="B101" s="17">
        <v>737784.8</v>
      </c>
      <c r="C101" s="17">
        <v>132688.26999999999</v>
      </c>
      <c r="D101" s="17"/>
      <c r="E101" s="17"/>
      <c r="F101" s="17"/>
      <c r="G101" s="17"/>
      <c r="H101" s="17"/>
      <c r="I101" s="17"/>
      <c r="J101" s="21"/>
      <c r="K101" s="21"/>
      <c r="L101" s="21"/>
      <c r="M101" s="27"/>
      <c r="N101" s="18">
        <f t="shared" si="10"/>
        <v>870473.07000000007</v>
      </c>
      <c r="O101" s="19">
        <f>(N101/N108)*100</f>
        <v>5.3718823166062579</v>
      </c>
    </row>
    <row r="102" spans="1:15" s="20" customFormat="1" ht="9" x14ac:dyDescent="0.15">
      <c r="A102" s="16" t="s">
        <v>52</v>
      </c>
      <c r="B102" s="17">
        <v>1107665.51</v>
      </c>
      <c r="C102" s="17">
        <v>979725.28</v>
      </c>
      <c r="D102" s="17"/>
      <c r="E102" s="17"/>
      <c r="F102" s="17"/>
      <c r="G102" s="17"/>
      <c r="H102" s="17"/>
      <c r="I102" s="17"/>
      <c r="J102" s="21"/>
      <c r="K102" s="17"/>
      <c r="L102" s="27"/>
      <c r="M102" s="27"/>
      <c r="N102" s="18">
        <f t="shared" si="10"/>
        <v>2087390.79</v>
      </c>
      <c r="O102" s="19">
        <f>(N102/N108)*100</f>
        <v>12.88175138220849</v>
      </c>
    </row>
    <row r="103" spans="1:15" s="20" customFormat="1" ht="9" x14ac:dyDescent="0.15">
      <c r="A103" s="16" t="s">
        <v>66</v>
      </c>
      <c r="B103" s="17">
        <v>10546.72</v>
      </c>
      <c r="C103" s="17">
        <v>9901.9699999999993</v>
      </c>
      <c r="D103" s="27"/>
      <c r="E103" s="17"/>
      <c r="F103" s="17"/>
      <c r="G103" s="17"/>
      <c r="H103" s="17"/>
      <c r="I103" s="17"/>
      <c r="J103" s="17"/>
      <c r="K103" s="17"/>
      <c r="L103" s="17"/>
      <c r="M103" s="17"/>
      <c r="N103" s="18">
        <f t="shared" si="10"/>
        <v>20448.689999999999</v>
      </c>
      <c r="O103" s="19">
        <f>(N103/N108)*100</f>
        <v>0.1261933998817025</v>
      </c>
    </row>
    <row r="104" spans="1:15" s="20" customFormat="1" ht="9" x14ac:dyDescent="0.15">
      <c r="A104" s="16" t="s">
        <v>70</v>
      </c>
      <c r="B104" s="17">
        <v>187270.14</v>
      </c>
      <c r="C104" s="17">
        <v>156611.47</v>
      </c>
      <c r="D104" s="17"/>
      <c r="E104" s="17"/>
      <c r="F104" s="17"/>
      <c r="G104" s="17"/>
      <c r="H104" s="17"/>
      <c r="I104" s="17"/>
      <c r="J104" s="21"/>
      <c r="K104" s="17"/>
      <c r="L104" s="21"/>
      <c r="M104" s="17"/>
      <c r="N104" s="18">
        <f t="shared" si="10"/>
        <v>343881.61</v>
      </c>
      <c r="O104" s="19">
        <f>(N104/N108)*100</f>
        <v>2.1221696608777223</v>
      </c>
    </row>
    <row r="105" spans="1:15" s="20" customFormat="1" ht="9" x14ac:dyDescent="0.15">
      <c r="A105" s="16" t="s">
        <v>73</v>
      </c>
      <c r="B105" s="17">
        <v>220792.72</v>
      </c>
      <c r="C105" s="17">
        <v>109633.12</v>
      </c>
      <c r="D105" s="17"/>
      <c r="E105" s="17"/>
      <c r="F105" s="17"/>
      <c r="G105" s="17"/>
      <c r="H105" s="17"/>
      <c r="I105" s="17"/>
      <c r="J105" s="21"/>
      <c r="K105" s="17"/>
      <c r="L105" s="21"/>
      <c r="M105" s="17"/>
      <c r="N105" s="18">
        <f t="shared" si="10"/>
        <v>330425.83999999997</v>
      </c>
      <c r="O105" s="19">
        <f>(N105/N108)*100</f>
        <v>2.0391311207890306</v>
      </c>
    </row>
    <row r="106" spans="1:15" s="20" customFormat="1" ht="9" x14ac:dyDescent="0.15">
      <c r="A106" s="16" t="s">
        <v>49</v>
      </c>
      <c r="B106" s="17">
        <v>1458267.29</v>
      </c>
      <c r="C106" s="17">
        <v>2170518.08</v>
      </c>
      <c r="D106" s="17"/>
      <c r="E106" s="17"/>
      <c r="F106" s="17"/>
      <c r="G106" s="17"/>
      <c r="H106" s="17"/>
      <c r="I106" s="17"/>
      <c r="J106" s="21"/>
      <c r="K106" s="17"/>
      <c r="L106" s="21"/>
      <c r="M106" s="21"/>
      <c r="N106" s="18">
        <f t="shared" si="10"/>
        <v>3628785.37</v>
      </c>
      <c r="O106" s="19">
        <f>(N106/N108)*100</f>
        <v>22.394039094009532</v>
      </c>
    </row>
    <row r="107" spans="1:15" s="10" customFormat="1" ht="9.75" thickBot="1" x14ac:dyDescent="0.2">
      <c r="A107" s="16" t="s">
        <v>77</v>
      </c>
      <c r="B107" s="17">
        <v>186895.37</v>
      </c>
      <c r="C107" s="17">
        <v>111906.63</v>
      </c>
      <c r="D107" s="17"/>
      <c r="E107" s="17"/>
      <c r="F107" s="17"/>
      <c r="G107" s="17"/>
      <c r="H107" s="17"/>
      <c r="I107" s="17"/>
      <c r="J107" s="21"/>
      <c r="K107" s="17"/>
      <c r="L107" s="21"/>
      <c r="M107" s="21"/>
      <c r="N107" s="18">
        <f t="shared" si="10"/>
        <v>298802</v>
      </c>
      <c r="O107" s="19">
        <f>(N107/N108)*100</f>
        <v>1.8439733924986137</v>
      </c>
    </row>
    <row r="108" spans="1:15" ht="13.5" thickBot="1" x14ac:dyDescent="0.25">
      <c r="A108" s="11" t="s">
        <v>14</v>
      </c>
      <c r="B108" s="12">
        <f t="shared" ref="B108:G108" si="11">SUM(B91:B107)</f>
        <v>10431109.880000001</v>
      </c>
      <c r="C108" s="12">
        <f t="shared" si="11"/>
        <v>5773136.9500000002</v>
      </c>
      <c r="D108" s="12">
        <f t="shared" si="11"/>
        <v>0</v>
      </c>
      <c r="E108" s="12">
        <f>SUM(E91:E107)</f>
        <v>0</v>
      </c>
      <c r="F108" s="12">
        <f t="shared" si="11"/>
        <v>0</v>
      </c>
      <c r="G108" s="12">
        <f t="shared" si="11"/>
        <v>0</v>
      </c>
      <c r="H108" s="12">
        <f t="shared" ref="H108:O108" si="12">SUM(H91:H107)</f>
        <v>0</v>
      </c>
      <c r="I108" s="12">
        <f t="shared" si="12"/>
        <v>0</v>
      </c>
      <c r="J108" s="12">
        <f t="shared" si="12"/>
        <v>0</v>
      </c>
      <c r="K108" s="12">
        <f t="shared" si="12"/>
        <v>0</v>
      </c>
      <c r="L108" s="12">
        <f t="shared" si="12"/>
        <v>0</v>
      </c>
      <c r="M108" s="63">
        <f t="shared" si="12"/>
        <v>0</v>
      </c>
      <c r="N108" s="12">
        <f t="shared" si="12"/>
        <v>16204246.829999998</v>
      </c>
      <c r="O108" s="12">
        <f t="shared" si="12"/>
        <v>100</v>
      </c>
    </row>
    <row r="109" spans="1:15" x14ac:dyDescent="0.2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9"/>
      <c r="O109" s="1"/>
    </row>
    <row r="110" spans="1:15" ht="18.75" thickBot="1" x14ac:dyDescent="0.3">
      <c r="A110" s="54" t="s">
        <v>115</v>
      </c>
      <c r="B110" s="54"/>
      <c r="C110" s="54"/>
      <c r="D110" s="54"/>
      <c r="E110" s="54"/>
      <c r="F110" s="54"/>
      <c r="G110" s="54"/>
      <c r="H110" s="54"/>
      <c r="I110" s="54"/>
      <c r="J110" s="4"/>
      <c r="K110" s="4"/>
      <c r="L110" s="4"/>
      <c r="M110" s="4"/>
      <c r="N110" s="5"/>
      <c r="O110" s="4"/>
    </row>
    <row r="111" spans="1:15" ht="9" customHeight="1" thickBot="1" x14ac:dyDescent="0.25">
      <c r="A111" s="15" t="s">
        <v>0</v>
      </c>
      <c r="B111" s="14" t="s">
        <v>1</v>
      </c>
      <c r="C111" s="14" t="s">
        <v>2</v>
      </c>
      <c r="D111" s="14" t="s">
        <v>3</v>
      </c>
      <c r="E111" s="14" t="s">
        <v>4</v>
      </c>
      <c r="F111" s="14" t="s">
        <v>19</v>
      </c>
      <c r="G111" s="14" t="s">
        <v>21</v>
      </c>
      <c r="H111" s="14" t="s">
        <v>22</v>
      </c>
      <c r="I111" s="14" t="s">
        <v>23</v>
      </c>
      <c r="J111" s="14" t="s">
        <v>24</v>
      </c>
      <c r="K111" s="14" t="s">
        <v>25</v>
      </c>
      <c r="L111" s="14" t="s">
        <v>26</v>
      </c>
      <c r="M111" s="14" t="s">
        <v>27</v>
      </c>
      <c r="N111" s="14" t="s">
        <v>15</v>
      </c>
      <c r="O111" s="6" t="s">
        <v>5</v>
      </c>
    </row>
    <row r="112" spans="1:15" ht="9" customHeight="1" x14ac:dyDescent="0.2">
      <c r="A112" s="16" t="s">
        <v>16</v>
      </c>
      <c r="B112" s="17">
        <v>72035.86</v>
      </c>
      <c r="C112" s="17">
        <v>73207.41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8">
        <f t="shared" ref="N112:N128" si="13">SUM(B112:M112)</f>
        <v>145243.27000000002</v>
      </c>
      <c r="O112" s="22">
        <f>(N112/N129)</f>
        <v>2.4802247258418685E-2</v>
      </c>
    </row>
    <row r="113" spans="1:15" ht="9" customHeight="1" x14ac:dyDescent="0.2">
      <c r="A113" s="16" t="s">
        <v>17</v>
      </c>
      <c r="B113" s="17">
        <v>100026.45</v>
      </c>
      <c r="C113" s="17">
        <v>114634.94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8">
        <f t="shared" si="13"/>
        <v>214661.39</v>
      </c>
      <c r="O113" s="22">
        <f>(N113/N129)</f>
        <v>3.6656327495352067E-2</v>
      </c>
    </row>
    <row r="114" spans="1:15" ht="9" customHeight="1" x14ac:dyDescent="0.2">
      <c r="A114" s="16" t="s">
        <v>47</v>
      </c>
      <c r="B114" s="17">
        <v>2682.39</v>
      </c>
      <c r="C114" s="17">
        <v>7115.39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8">
        <f t="shared" si="13"/>
        <v>9797.7800000000007</v>
      </c>
      <c r="O114" s="22">
        <f>(N114/N129)</f>
        <v>1.6731030783291329E-3</v>
      </c>
    </row>
    <row r="115" spans="1:15" ht="9" customHeight="1" x14ac:dyDescent="0.2">
      <c r="A115" s="16" t="s">
        <v>48</v>
      </c>
      <c r="B115" s="17">
        <v>37173.870000000003</v>
      </c>
      <c r="C115" s="17">
        <v>71139.19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8">
        <f t="shared" si="13"/>
        <v>108313.06</v>
      </c>
      <c r="O115" s="22">
        <f>(N115/N129)</f>
        <v>1.8495915820649991E-2</v>
      </c>
    </row>
    <row r="116" spans="1:15" ht="9" customHeight="1" x14ac:dyDescent="0.2">
      <c r="A116" s="16" t="s">
        <v>69</v>
      </c>
      <c r="B116" s="17">
        <v>145541.20000000001</v>
      </c>
      <c r="C116" s="17">
        <v>214247.65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8">
        <f t="shared" si="13"/>
        <v>359788.85</v>
      </c>
      <c r="O116" s="22">
        <f>(N116/N129)</f>
        <v>6.1438798634333353E-2</v>
      </c>
    </row>
    <row r="117" spans="1:15" ht="9" customHeight="1" x14ac:dyDescent="0.2">
      <c r="A117" s="16" t="s">
        <v>72</v>
      </c>
      <c r="B117" s="17">
        <v>12618.04</v>
      </c>
      <c r="C117" s="17">
        <v>12731.6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8">
        <f t="shared" si="13"/>
        <v>25349.64</v>
      </c>
      <c r="O117" s="22">
        <f>(N117/N129)</f>
        <v>4.3287929223288666E-3</v>
      </c>
    </row>
    <row r="118" spans="1:15" ht="9" customHeight="1" x14ac:dyDescent="0.2">
      <c r="A118" s="16" t="s">
        <v>53</v>
      </c>
      <c r="B118" s="17">
        <v>0</v>
      </c>
      <c r="C118" s="17">
        <v>0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21"/>
      <c r="N118" s="18">
        <f>SUM(B118:M118)</f>
        <v>0</v>
      </c>
      <c r="O118" s="22">
        <f>(N118/N129)</f>
        <v>0</v>
      </c>
    </row>
    <row r="119" spans="1:15" ht="9" customHeight="1" x14ac:dyDescent="0.2">
      <c r="A119" s="16" t="s">
        <v>46</v>
      </c>
      <c r="B119" s="17">
        <v>430265.01</v>
      </c>
      <c r="C119" s="17">
        <v>865805.76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8">
        <f t="shared" si="13"/>
        <v>1296070.77</v>
      </c>
      <c r="O119" s="22">
        <f>(N119/N129)</f>
        <v>0.2213215641726401</v>
      </c>
    </row>
    <row r="120" spans="1:15" ht="9" customHeight="1" x14ac:dyDescent="0.2">
      <c r="A120" s="16" t="s">
        <v>50</v>
      </c>
      <c r="B120" s="17">
        <v>96561.81</v>
      </c>
      <c r="C120" s="17">
        <v>69529.88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8">
        <f t="shared" si="13"/>
        <v>166091.69</v>
      </c>
      <c r="O120" s="22">
        <f>(N120/N129)</f>
        <v>2.8362396157485478E-2</v>
      </c>
    </row>
    <row r="121" spans="1:15" ht="9" customHeight="1" x14ac:dyDescent="0.2">
      <c r="A121" s="16" t="s">
        <v>68</v>
      </c>
      <c r="B121" s="17">
        <v>8317.76</v>
      </c>
      <c r="C121" s="17">
        <v>11178.67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8">
        <f t="shared" si="13"/>
        <v>19496.43</v>
      </c>
      <c r="O121" s="22">
        <f>(N121/N129)</f>
        <v>3.3292783721851744E-3</v>
      </c>
    </row>
    <row r="122" spans="1:15" ht="9" customHeight="1" x14ac:dyDescent="0.2">
      <c r="A122" s="16" t="s">
        <v>51</v>
      </c>
      <c r="B122" s="17">
        <v>180039.42</v>
      </c>
      <c r="C122" s="17">
        <v>274042.11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8">
        <f t="shared" si="13"/>
        <v>454081.53</v>
      </c>
      <c r="O122" s="22">
        <f>(N122/N129)</f>
        <v>7.7540545476159142E-2</v>
      </c>
    </row>
    <row r="123" spans="1:15" ht="9" customHeight="1" x14ac:dyDescent="0.2">
      <c r="A123" s="16" t="s">
        <v>52</v>
      </c>
      <c r="B123" s="17">
        <v>315502.15999999997</v>
      </c>
      <c r="C123" s="17">
        <v>555186.03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8">
        <f t="shared" si="13"/>
        <v>870688.19</v>
      </c>
      <c r="O123" s="22">
        <f>(N123/N129)</f>
        <v>0.1486817514736829</v>
      </c>
    </row>
    <row r="124" spans="1:15" ht="9" customHeight="1" x14ac:dyDescent="0.2">
      <c r="A124" s="16" t="s">
        <v>66</v>
      </c>
      <c r="B124" s="17">
        <v>10330.719999999999</v>
      </c>
      <c r="C124" s="17">
        <v>4231.97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8">
        <f t="shared" si="13"/>
        <v>14562.689999999999</v>
      </c>
      <c r="O124" s="22">
        <f>(N124/N129)</f>
        <v>2.4867757254962734E-3</v>
      </c>
    </row>
    <row r="125" spans="1:15" ht="9" customHeight="1" x14ac:dyDescent="0.2">
      <c r="A125" s="16" t="s">
        <v>70</v>
      </c>
      <c r="B125" s="17">
        <v>87465.54</v>
      </c>
      <c r="C125" s="17">
        <v>121950.53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8">
        <f t="shared" si="13"/>
        <v>209416.07</v>
      </c>
      <c r="O125" s="22">
        <f>(N125/N129)</f>
        <v>3.5760618361362385E-2</v>
      </c>
    </row>
    <row r="126" spans="1:15" ht="9" customHeight="1" x14ac:dyDescent="0.2">
      <c r="A126" s="16" t="s">
        <v>73</v>
      </c>
      <c r="B126" s="17">
        <v>97801.98</v>
      </c>
      <c r="C126" s="17">
        <v>139999.31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8">
        <f t="shared" si="13"/>
        <v>237801.28999999998</v>
      </c>
      <c r="O126" s="22">
        <f>(N126/N129)</f>
        <v>4.060777750976638E-2</v>
      </c>
    </row>
    <row r="127" spans="1:15" ht="9.75" customHeight="1" x14ac:dyDescent="0.2">
      <c r="A127" s="16" t="s">
        <v>49</v>
      </c>
      <c r="B127" s="17">
        <v>524993.39</v>
      </c>
      <c r="C127" s="17">
        <v>951490.13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8">
        <f t="shared" si="13"/>
        <v>1476483.52</v>
      </c>
      <c r="O127" s="22">
        <f>(N127/N129)</f>
        <v>0.2521294744742415</v>
      </c>
    </row>
    <row r="128" spans="1:15" ht="13.5" thickBot="1" x14ac:dyDescent="0.25">
      <c r="A128" s="16" t="s">
        <v>77</v>
      </c>
      <c r="B128" s="17">
        <v>131997.01</v>
      </c>
      <c r="C128" s="17">
        <v>116209.64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8">
        <f t="shared" si="13"/>
        <v>248206.65000000002</v>
      </c>
      <c r="O128" s="22">
        <f>(N128/N129)</f>
        <v>4.2384633067568539E-2</v>
      </c>
    </row>
    <row r="129" spans="1:15" ht="13.5" thickBot="1" x14ac:dyDescent="0.25">
      <c r="A129" s="11" t="s">
        <v>14</v>
      </c>
      <c r="B129" s="12">
        <f t="shared" ref="B129:O129" si="14">SUM(B112:B128)</f>
        <v>2253352.6100000003</v>
      </c>
      <c r="C129" s="12">
        <f t="shared" si="14"/>
        <v>3602700.21</v>
      </c>
      <c r="D129" s="12">
        <f t="shared" si="14"/>
        <v>0</v>
      </c>
      <c r="E129" s="12">
        <f t="shared" si="14"/>
        <v>0</v>
      </c>
      <c r="F129" s="12">
        <f t="shared" si="14"/>
        <v>0</v>
      </c>
      <c r="G129" s="12">
        <f t="shared" si="14"/>
        <v>0</v>
      </c>
      <c r="H129" s="12">
        <f t="shared" si="14"/>
        <v>0</v>
      </c>
      <c r="I129" s="12">
        <f t="shared" si="14"/>
        <v>0</v>
      </c>
      <c r="J129" s="12">
        <f t="shared" si="14"/>
        <v>0</v>
      </c>
      <c r="K129" s="12">
        <f t="shared" si="14"/>
        <v>0</v>
      </c>
      <c r="L129" s="12">
        <f t="shared" si="14"/>
        <v>0</v>
      </c>
      <c r="M129" s="12">
        <f t="shared" si="14"/>
        <v>0</v>
      </c>
      <c r="N129" s="12">
        <f t="shared" si="14"/>
        <v>5856052.8200000003</v>
      </c>
      <c r="O129" s="23">
        <f t="shared" si="14"/>
        <v>1</v>
      </c>
    </row>
    <row r="130" spans="1:15" ht="13.5" thickBot="1" x14ac:dyDescent="0.25">
      <c r="A130" s="2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8"/>
    </row>
    <row r="131" spans="1:15" x14ac:dyDescent="0.2">
      <c r="A131" s="25" t="s">
        <v>64</v>
      </c>
      <c r="B131" s="51">
        <f t="shared" ref="B131:M131" si="15">B85-B108</f>
        <v>-6325862.9699999997</v>
      </c>
      <c r="C131" s="51">
        <f t="shared" si="15"/>
        <v>-1446871.54</v>
      </c>
      <c r="D131" s="51">
        <f t="shared" si="15"/>
        <v>0</v>
      </c>
      <c r="E131" s="51">
        <f t="shared" si="15"/>
        <v>0</v>
      </c>
      <c r="F131" s="51">
        <f t="shared" si="15"/>
        <v>0</v>
      </c>
      <c r="G131" s="51">
        <f t="shared" si="15"/>
        <v>0</v>
      </c>
      <c r="H131" s="51">
        <f t="shared" si="15"/>
        <v>0</v>
      </c>
      <c r="I131" s="51">
        <f t="shared" si="15"/>
        <v>0</v>
      </c>
      <c r="J131" s="51">
        <f t="shared" si="15"/>
        <v>0</v>
      </c>
      <c r="K131" s="51">
        <f t="shared" si="15"/>
        <v>0</v>
      </c>
      <c r="L131" s="51">
        <f t="shared" si="15"/>
        <v>0</v>
      </c>
      <c r="M131" s="51">
        <f t="shared" si="15"/>
        <v>0</v>
      </c>
      <c r="N131" s="55">
        <f>SUM(B131:M131)</f>
        <v>-7772734.5099999998</v>
      </c>
      <c r="O131" s="56"/>
    </row>
    <row r="132" spans="1:15" ht="13.5" thickBot="1" x14ac:dyDescent="0.25">
      <c r="A132" s="26" t="s">
        <v>65</v>
      </c>
      <c r="B132" s="52">
        <f t="shared" ref="B132:M132" si="16">B85-B129</f>
        <v>1851894.3000000007</v>
      </c>
      <c r="C132" s="52">
        <f t="shared" si="16"/>
        <v>723565.20000000019</v>
      </c>
      <c r="D132" s="52">
        <f t="shared" si="16"/>
        <v>0</v>
      </c>
      <c r="E132" s="52">
        <f t="shared" si="16"/>
        <v>0</v>
      </c>
      <c r="F132" s="52">
        <f t="shared" si="16"/>
        <v>0</v>
      </c>
      <c r="G132" s="52">
        <f t="shared" si="16"/>
        <v>0</v>
      </c>
      <c r="H132" s="52">
        <f t="shared" si="16"/>
        <v>0</v>
      </c>
      <c r="I132" s="52">
        <f t="shared" si="16"/>
        <v>0</v>
      </c>
      <c r="J132" s="52">
        <f t="shared" si="16"/>
        <v>0</v>
      </c>
      <c r="K132" s="52">
        <f t="shared" si="16"/>
        <v>0</v>
      </c>
      <c r="L132" s="52">
        <f t="shared" si="16"/>
        <v>0</v>
      </c>
      <c r="M132" s="52">
        <f t="shared" si="16"/>
        <v>0</v>
      </c>
      <c r="N132" s="57">
        <f>SUM(B132:M132)</f>
        <v>2575459.5000000009</v>
      </c>
      <c r="O132" s="58"/>
    </row>
    <row r="133" spans="1:15" x14ac:dyDescent="0.2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49"/>
      <c r="O133" s="49"/>
    </row>
    <row r="134" spans="1:15" x14ac:dyDescent="0.2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49"/>
      <c r="O134" s="49"/>
    </row>
    <row r="135" spans="1:15" x14ac:dyDescent="0.2">
      <c r="A135" s="10"/>
      <c r="B135" s="10"/>
      <c r="C135" s="10"/>
      <c r="D135" s="48"/>
      <c r="E135" s="48"/>
      <c r="F135" s="13"/>
      <c r="N135"/>
    </row>
    <row r="136" spans="1:15" x14ac:dyDescent="0.2">
      <c r="A136" s="10"/>
      <c r="B136" s="10"/>
      <c r="C136" s="10"/>
      <c r="D136" s="48"/>
      <c r="E136" s="48"/>
      <c r="F136" s="13"/>
      <c r="N136"/>
    </row>
    <row r="137" spans="1:15" x14ac:dyDescent="0.2">
      <c r="A137" s="10"/>
      <c r="B137" s="10"/>
      <c r="C137" s="10"/>
      <c r="D137" s="48"/>
      <c r="E137" s="48"/>
      <c r="F137" s="13"/>
      <c r="N137"/>
    </row>
    <row r="138" spans="1:15" x14ac:dyDescent="0.2">
      <c r="D138" s="24"/>
      <c r="E138" s="24"/>
      <c r="N138"/>
    </row>
  </sheetData>
  <mergeCells count="5">
    <mergeCell ref="N132:O132"/>
    <mergeCell ref="A1:H1"/>
    <mergeCell ref="N131:O131"/>
    <mergeCell ref="A89:I89"/>
    <mergeCell ref="A110:I110"/>
  </mergeCells>
  <phoneticPr fontId="0" type="noConversion"/>
  <pageMargins left="0.15748031496062992" right="0" top="0" bottom="0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Balancete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 PESSOAL</dc:creator>
  <cp:lastModifiedBy>JAIME</cp:lastModifiedBy>
  <cp:lastPrinted>2022-05-11T17:19:28Z</cp:lastPrinted>
  <dcterms:created xsi:type="dcterms:W3CDTF">1999-06-09T19:12:37Z</dcterms:created>
  <dcterms:modified xsi:type="dcterms:W3CDTF">2023-08-30T10:36:17Z</dcterms:modified>
</cp:coreProperties>
</file>