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AIME\Desktop\Meus Documentos\BALANCETES\2023\Balancete Site\"/>
    </mc:Choice>
  </mc:AlternateContent>
  <xr:revisionPtr revIDLastSave="0" documentId="13_ncr:1_{2563B9E1-528F-4762-A256-A957384C1031}" xr6:coauthVersionLast="47" xr6:coauthVersionMax="47" xr10:uidLastSave="{00000000-0000-0000-0000-000000000000}"/>
  <bookViews>
    <workbookView xWindow="-120" yWindow="-120" windowWidth="29040" windowHeight="15990" tabRatio="599" firstSheet="1" activeTab="1" xr2:uid="{00000000-000D-0000-FFFF-FFFF00000000}"/>
  </bookViews>
  <sheets>
    <sheet name="Plan1" sheetId="12" state="hidden" r:id="rId1"/>
    <sheet name="Balancete " sheetId="6" r:id="rId2"/>
  </sheets>
  <calcPr calcId="181029"/>
</workbook>
</file>

<file path=xl/calcChain.xml><?xml version="1.0" encoding="utf-8"?>
<calcChain xmlns="http://schemas.openxmlformats.org/spreadsheetml/2006/main">
  <c r="M130" i="6" l="1"/>
  <c r="L130" i="6"/>
  <c r="K130" i="6"/>
  <c r="J130" i="6"/>
  <c r="I130" i="6"/>
  <c r="H130" i="6"/>
  <c r="G130" i="6"/>
  <c r="F130" i="6"/>
  <c r="E130" i="6"/>
  <c r="D130" i="6"/>
  <c r="C130" i="6"/>
  <c r="B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M72" i="6"/>
  <c r="L72" i="6"/>
  <c r="L42" i="6" s="1"/>
  <c r="L86" i="6" s="1"/>
  <c r="K72" i="6"/>
  <c r="K42" i="6" s="1"/>
  <c r="K86" i="6" s="1"/>
  <c r="J72" i="6"/>
  <c r="I72" i="6"/>
  <c r="H72" i="6"/>
  <c r="G72" i="6"/>
  <c r="F72" i="6"/>
  <c r="E72" i="6"/>
  <c r="D72" i="6"/>
  <c r="D42" i="6" s="1"/>
  <c r="D86" i="6" s="1"/>
  <c r="C72" i="6"/>
  <c r="C42" i="6" s="1"/>
  <c r="C86" i="6" s="1"/>
  <c r="B72" i="6"/>
  <c r="N71" i="6"/>
  <c r="N70" i="6"/>
  <c r="N69" i="6"/>
  <c r="N68" i="6"/>
  <c r="N67" i="6"/>
  <c r="N66" i="6"/>
  <c r="N65" i="6"/>
  <c r="N64" i="6"/>
  <c r="M63" i="6"/>
  <c r="L63" i="6"/>
  <c r="K63" i="6"/>
  <c r="J63" i="6"/>
  <c r="I63" i="6"/>
  <c r="H63" i="6"/>
  <c r="G63" i="6"/>
  <c r="F63" i="6"/>
  <c r="E63" i="6"/>
  <c r="D63" i="6"/>
  <c r="C63" i="6"/>
  <c r="B63" i="6"/>
  <c r="N63" i="6" s="1"/>
  <c r="N62" i="6"/>
  <c r="N61" i="6"/>
  <c r="N60" i="6"/>
  <c r="N59" i="6"/>
  <c r="N58" i="6"/>
  <c r="N57" i="6"/>
  <c r="N56" i="6"/>
  <c r="M55" i="6"/>
  <c r="L55" i="6"/>
  <c r="K55" i="6"/>
  <c r="J55" i="6"/>
  <c r="I55" i="6"/>
  <c r="H55" i="6"/>
  <c r="G55" i="6"/>
  <c r="F55" i="6"/>
  <c r="E55" i="6"/>
  <c r="D55" i="6"/>
  <c r="C55" i="6"/>
  <c r="B55" i="6"/>
  <c r="N55" i="6" s="1"/>
  <c r="N54" i="6"/>
  <c r="N53" i="6"/>
  <c r="N52" i="6"/>
  <c r="N51" i="6"/>
  <c r="N50" i="6"/>
  <c r="N49" i="6"/>
  <c r="N48" i="6"/>
  <c r="N47" i="6"/>
  <c r="N46" i="6"/>
  <c r="N45" i="6"/>
  <c r="N44" i="6"/>
  <c r="M43" i="6"/>
  <c r="M42" i="6" s="1"/>
  <c r="L43" i="6"/>
  <c r="K43" i="6"/>
  <c r="J43" i="6"/>
  <c r="J42" i="6" s="1"/>
  <c r="I43" i="6"/>
  <c r="I42" i="6" s="1"/>
  <c r="H43" i="6"/>
  <c r="G43" i="6"/>
  <c r="F43" i="6"/>
  <c r="F42" i="6" s="1"/>
  <c r="E43" i="6"/>
  <c r="E42" i="6" s="1"/>
  <c r="D43" i="6"/>
  <c r="C43" i="6"/>
  <c r="B43" i="6"/>
  <c r="B42" i="6" s="1"/>
  <c r="H42" i="6"/>
  <c r="H86" i="6" s="1"/>
  <c r="G42" i="6"/>
  <c r="G86" i="6" s="1"/>
  <c r="M41" i="6"/>
  <c r="M86" i="6" s="1"/>
  <c r="L41" i="6"/>
  <c r="K41" i="6"/>
  <c r="J41" i="6"/>
  <c r="J86" i="6" s="1"/>
  <c r="J133" i="6" s="1"/>
  <c r="I41" i="6"/>
  <c r="I86" i="6" s="1"/>
  <c r="H41" i="6"/>
  <c r="G41" i="6"/>
  <c r="F41" i="6"/>
  <c r="F86" i="6" s="1"/>
  <c r="E41" i="6"/>
  <c r="E86" i="6" s="1"/>
  <c r="D41" i="6"/>
  <c r="C41" i="6"/>
  <c r="B41" i="6"/>
  <c r="B86" i="6" s="1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C133" i="6" l="1"/>
  <c r="C132" i="6"/>
  <c r="K133" i="6"/>
  <c r="K132" i="6"/>
  <c r="E133" i="6"/>
  <c r="E132" i="6"/>
  <c r="I133" i="6"/>
  <c r="I132" i="6"/>
  <c r="M133" i="6"/>
  <c r="M132" i="6"/>
  <c r="B133" i="6"/>
  <c r="B132" i="6"/>
  <c r="F133" i="6"/>
  <c r="F132" i="6"/>
  <c r="N41" i="6"/>
  <c r="N42" i="6"/>
  <c r="N43" i="6"/>
  <c r="D133" i="6"/>
  <c r="D132" i="6"/>
  <c r="L133" i="6"/>
  <c r="L132" i="6"/>
  <c r="G133" i="6"/>
  <c r="G132" i="6"/>
  <c r="H133" i="6"/>
  <c r="H132" i="6"/>
  <c r="O98" i="6"/>
  <c r="O123" i="6"/>
  <c r="J132" i="6"/>
  <c r="N72" i="6"/>
  <c r="O96" i="6"/>
  <c r="O104" i="6"/>
  <c r="N130" i="6"/>
  <c r="O113" i="6"/>
  <c r="O121" i="6"/>
  <c r="O129" i="6"/>
  <c r="O102" i="6"/>
  <c r="O119" i="6"/>
  <c r="O127" i="6"/>
  <c r="N109" i="6"/>
  <c r="O92" i="6"/>
  <c r="O100" i="6"/>
  <c r="O108" i="6"/>
  <c r="O117" i="6"/>
  <c r="O125" i="6"/>
  <c r="O43" i="6" l="1"/>
  <c r="N132" i="6"/>
  <c r="O105" i="6"/>
  <c r="O97" i="6"/>
  <c r="O107" i="6"/>
  <c r="O99" i="6"/>
  <c r="O101" i="6"/>
  <c r="O93" i="6"/>
  <c r="O109" i="6" s="1"/>
  <c r="O103" i="6"/>
  <c r="O95" i="6"/>
  <c r="O94" i="6"/>
  <c r="O122" i="6"/>
  <c r="O114" i="6"/>
  <c r="O124" i="6"/>
  <c r="O116" i="6"/>
  <c r="O126" i="6"/>
  <c r="O118" i="6"/>
  <c r="O128" i="6"/>
  <c r="O120" i="6"/>
  <c r="O115" i="6"/>
  <c r="O130" i="6" s="1"/>
  <c r="N86" i="6"/>
  <c r="N133" i="6"/>
  <c r="O106" i="6"/>
  <c r="O82" i="6" l="1"/>
  <c r="O74" i="6"/>
  <c r="O68" i="6"/>
  <c r="O60" i="6"/>
  <c r="O52" i="6"/>
  <c r="O44" i="6"/>
  <c r="O34" i="6"/>
  <c r="O26" i="6"/>
  <c r="O18" i="6"/>
  <c r="O10" i="6"/>
  <c r="O8" i="6"/>
  <c r="O6" i="6"/>
  <c r="O4" i="6"/>
  <c r="O84" i="6"/>
  <c r="O76" i="6"/>
  <c r="O70" i="6"/>
  <c r="O62" i="6"/>
  <c r="O54" i="6"/>
  <c r="O46" i="6"/>
  <c r="O36" i="6"/>
  <c r="O28" i="6"/>
  <c r="O20" i="6"/>
  <c r="O12" i="6"/>
  <c r="O78" i="6"/>
  <c r="O64" i="6"/>
  <c r="O56" i="6"/>
  <c r="O48" i="6"/>
  <c r="O30" i="6"/>
  <c r="O14" i="6"/>
  <c r="O32" i="6"/>
  <c r="O16" i="6"/>
  <c r="O66" i="6"/>
  <c r="O58" i="6"/>
  <c r="O50" i="6"/>
  <c r="O38" i="6"/>
  <c r="O22" i="6"/>
  <c r="O80" i="6"/>
  <c r="O40" i="6"/>
  <c r="O24" i="6"/>
  <c r="O5" i="6"/>
  <c r="O33" i="6"/>
  <c r="O83" i="6"/>
  <c r="O51" i="6"/>
  <c r="O73" i="6"/>
  <c r="O15" i="6"/>
  <c r="O49" i="6"/>
  <c r="O13" i="6"/>
  <c r="O47" i="6"/>
  <c r="O9" i="6"/>
  <c r="O53" i="6"/>
  <c r="O19" i="6"/>
  <c r="O55" i="6"/>
  <c r="O11" i="6"/>
  <c r="O59" i="6"/>
  <c r="O81" i="6"/>
  <c r="O23" i="6"/>
  <c r="O57" i="6"/>
  <c r="O21" i="6"/>
  <c r="O71" i="6"/>
  <c r="O7" i="6"/>
  <c r="O61" i="6"/>
  <c r="O25" i="6"/>
  <c r="O63" i="6"/>
  <c r="O17" i="6"/>
  <c r="O67" i="6"/>
  <c r="O31" i="6"/>
  <c r="O65" i="6"/>
  <c r="O29" i="6"/>
  <c r="O77" i="6"/>
  <c r="O69" i="6"/>
  <c r="O35" i="6"/>
  <c r="O75" i="6"/>
  <c r="O27" i="6"/>
  <c r="O45" i="6"/>
  <c r="O39" i="6"/>
  <c r="O79" i="6"/>
  <c r="O37" i="6"/>
  <c r="O85" i="6"/>
  <c r="O42" i="6"/>
  <c r="O72" i="6"/>
  <c r="O41" i="6" l="1"/>
  <c r="O8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42" authorId="0" shapeId="0" xr:uid="{4C23440E-8825-4A8B-A7F7-AA1F90B0B316}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<sst xmlns="http://schemas.openxmlformats.org/spreadsheetml/2006/main" count="166" uniqueCount="116">
  <si>
    <t>ITEM</t>
  </si>
  <si>
    <t>Janeiro</t>
  </si>
  <si>
    <t>Fevereiro</t>
  </si>
  <si>
    <t>Março</t>
  </si>
  <si>
    <t>Abril</t>
  </si>
  <si>
    <t>% Ano</t>
  </si>
  <si>
    <t>I.P.T.U</t>
  </si>
  <si>
    <t>I.T.B.I</t>
  </si>
  <si>
    <t>I.S.S.Q.N</t>
  </si>
  <si>
    <t>Receita de Serviços</t>
  </si>
  <si>
    <t>I.T.R.</t>
  </si>
  <si>
    <t>I.P.I.</t>
  </si>
  <si>
    <t>SUB TOTAL</t>
  </si>
  <si>
    <t>I.C.M.S.</t>
  </si>
  <si>
    <t>TOTAL GERAL</t>
  </si>
  <si>
    <t>Total Ano</t>
  </si>
  <si>
    <t>Câmara de Vereadores</t>
  </si>
  <si>
    <t>Gabinete Prefeito</t>
  </si>
  <si>
    <t xml:space="preserve">F.P.M. </t>
  </si>
  <si>
    <t>Maio</t>
  </si>
  <si>
    <t>I.P.V. A</t>
  </si>
  <si>
    <t>Junho</t>
  </si>
  <si>
    <t>Julho</t>
  </si>
  <si>
    <t>Agosto</t>
  </si>
  <si>
    <t>Setembro</t>
  </si>
  <si>
    <t>Outubro</t>
  </si>
  <si>
    <t>Novembro</t>
  </si>
  <si>
    <t>Dezembro</t>
  </si>
  <si>
    <t>Imposto de Renda Ret. Fonte</t>
  </si>
  <si>
    <t>Contribuição de Melhoria</t>
  </si>
  <si>
    <t>Receitas Patrimoniais</t>
  </si>
  <si>
    <t>Multas e Juros de Mora</t>
  </si>
  <si>
    <t>Receita da Divida Ativa Tributaria</t>
  </si>
  <si>
    <t>Amortizações de Empréstimos</t>
  </si>
  <si>
    <t xml:space="preserve">     - Piso de Atenção Basica - PAB</t>
  </si>
  <si>
    <t xml:space="preserve">     - Incent. Ações - Vigil. Sanitária</t>
  </si>
  <si>
    <t xml:space="preserve">     - Merenda Escolar</t>
  </si>
  <si>
    <t xml:space="preserve">     - SSP - Transito</t>
  </si>
  <si>
    <t>Receitas Diversas</t>
  </si>
  <si>
    <t>Taxa pela Prestação de Serviços</t>
  </si>
  <si>
    <t>Taxa pelo Exerc. Poder de Policia</t>
  </si>
  <si>
    <t>Cont. para Custeio Serv. Ilumin. Pub.</t>
  </si>
  <si>
    <t>Cota Parte Fundo Especial</t>
  </si>
  <si>
    <t>Multas e Juros De Tributos</t>
  </si>
  <si>
    <t>Receita da Divida Ativa ñ Tributaria</t>
  </si>
  <si>
    <t xml:space="preserve">     - Prog. Assist. Farmacia Basica</t>
  </si>
  <si>
    <t>Educação</t>
  </si>
  <si>
    <t>Cultura</t>
  </si>
  <si>
    <t>Esportes</t>
  </si>
  <si>
    <t>Saúde</t>
  </si>
  <si>
    <t>Agricultura</t>
  </si>
  <si>
    <t>DOSU</t>
  </si>
  <si>
    <t>DMER</t>
  </si>
  <si>
    <t>Fundo de Habitação</t>
  </si>
  <si>
    <t>C. I. D. E.</t>
  </si>
  <si>
    <t xml:space="preserve">     - Prog. Nac. Transp. Esc. PNATE</t>
  </si>
  <si>
    <t xml:space="preserve">     - Convenio Transp. Escolar</t>
  </si>
  <si>
    <t xml:space="preserve">     - Salário Educação</t>
  </si>
  <si>
    <t>Alienação de Bens</t>
  </si>
  <si>
    <t>Recursos Vinculados</t>
  </si>
  <si>
    <t xml:space="preserve"> - Vinculados da Saúde</t>
  </si>
  <si>
    <t xml:space="preserve"> - Vinculados da Educação</t>
  </si>
  <si>
    <t xml:space="preserve"> - Vinculados Assist. Social</t>
  </si>
  <si>
    <t xml:space="preserve"> - Outros Vinculados</t>
  </si>
  <si>
    <t>Resultado Orçamentário</t>
  </si>
  <si>
    <t>Resultado Financeiro</t>
  </si>
  <si>
    <t>Funrebom</t>
  </si>
  <si>
    <t>Receitas Patrimoniais (Fundeb)</t>
  </si>
  <si>
    <t>Industria, Comércio e Serviços</t>
  </si>
  <si>
    <t>Administração</t>
  </si>
  <si>
    <t>Assistencia Social</t>
  </si>
  <si>
    <t xml:space="preserve">     - IGDBF</t>
  </si>
  <si>
    <t>Fazenda</t>
  </si>
  <si>
    <t>Encargos Gerais do Municipio</t>
  </si>
  <si>
    <t>FPM - EC 55/2007 (1%)</t>
  </si>
  <si>
    <t xml:space="preserve">     - PDDE</t>
  </si>
  <si>
    <t>SAMAE</t>
  </si>
  <si>
    <t>Operações de Crédito</t>
  </si>
  <si>
    <t>Receitas Agropecuarias</t>
  </si>
  <si>
    <t>Receita Tarifa Agua Publica - Intra</t>
  </si>
  <si>
    <t xml:space="preserve">     - CoFinanciamento Atenção Bas.</t>
  </si>
  <si>
    <t xml:space="preserve">     - CoFinanciamento Farmacia Bas.</t>
  </si>
  <si>
    <t>Indenizações e Restituições</t>
  </si>
  <si>
    <t>FEX - Auxilio Finan/Fom. Exp.</t>
  </si>
  <si>
    <t xml:space="preserve">     - CoFinanciamento MAC</t>
  </si>
  <si>
    <t xml:space="preserve">     - IGD SUAS</t>
  </si>
  <si>
    <t xml:space="preserve">     - PAB - Incremento Temporário</t>
  </si>
  <si>
    <t>FPM - EC 84/2014 (1%)</t>
  </si>
  <si>
    <t>(- ) Ded. Rec. P/ Form. FUNDEB</t>
  </si>
  <si>
    <t xml:space="preserve">     - FEAS - Prot Aten Bas - Custeio</t>
  </si>
  <si>
    <t>I.C.M.S. -  LC 176/2020</t>
  </si>
  <si>
    <t>Cessão Onerosa - Lei n. 13.885/19</t>
  </si>
  <si>
    <t xml:space="preserve">     - MAC - Média e Alta Complex.</t>
  </si>
  <si>
    <t>FPM - PEC 391/2017</t>
  </si>
  <si>
    <t>Auxilio Fin. Out. ICMS EC 123/2022</t>
  </si>
  <si>
    <t xml:space="preserve">     - Transf. Federal Pagto ACS</t>
  </si>
  <si>
    <t xml:space="preserve">     - Bloco Estrut. Saúde - Aten. Primária</t>
  </si>
  <si>
    <t xml:space="preserve">     - Manut. FUNDEB</t>
  </si>
  <si>
    <t xml:space="preserve">     - Manut. FUNDEB - VAAT</t>
  </si>
  <si>
    <t xml:space="preserve">     - Piso Basico Fixo</t>
  </si>
  <si>
    <t xml:space="preserve">     - FEAS - Beneficio Eventual</t>
  </si>
  <si>
    <t xml:space="preserve">     - FEAS - Prot Social Esp. Alta Complexidade</t>
  </si>
  <si>
    <t xml:space="preserve">     - FEAS - Prot Social Esp. Média Complexidade</t>
  </si>
  <si>
    <t xml:space="preserve">     - FEAS - Incentivo Gestão Municipal</t>
  </si>
  <si>
    <t xml:space="preserve">     - Trasf. União - Equip. Agricolas</t>
  </si>
  <si>
    <t xml:space="preserve">     - Trasf. União/MAPA - Escavadeira/Tratorito</t>
  </si>
  <si>
    <t xml:space="preserve">     - Trasf. União - Lei Paulo Gustavo - Audiovisual</t>
  </si>
  <si>
    <t xml:space="preserve">     - Trasf. União - Lei Paulo Gustavo - Demais Ações</t>
  </si>
  <si>
    <t xml:space="preserve">     - Trasf. Estado - Emenda Aquis. Veículos</t>
  </si>
  <si>
    <t xml:space="preserve">     - Trasf. Estado - Emenda Const. Ampl. Escolas</t>
  </si>
  <si>
    <t>CONSOLIDAÇÃO DA RECEITA ATÉ SETEMBRO DE 2023</t>
  </si>
  <si>
    <t xml:space="preserve">     - Transf. Federal Pagto ACE</t>
  </si>
  <si>
    <t xml:space="preserve">     - Trasf. Estado - Conv. Asfalto Urbano</t>
  </si>
  <si>
    <t xml:space="preserve">     - Trasf. Estado - Conv. Asfalto Rural</t>
  </si>
  <si>
    <t>CONSOLIDAÇÃO DA DESPESA EMPENHADA ATÉ SETEMBRO DE 2023</t>
  </si>
  <si>
    <t>CONSOLIDAÇÃO DA DESPESA LIQUIDADA ATÉ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</si>
</sst>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indexed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0" fontId="8" fillId="3" borderId="1" xfId="0" applyFont="1" applyFill="1" applyBorder="1"/>
    <xf numFmtId="164" fontId="8" fillId="3" borderId="5" xfId="0" applyNumberFormat="1" applyFont="1" applyFill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7" fillId="2" borderId="7" xfId="0" applyFont="1" applyFill="1" applyBorder="1"/>
    <xf numFmtId="164" fontId="7" fillId="2" borderId="8" xfId="0" applyNumberFormat="1" applyFont="1" applyFill="1" applyBorder="1"/>
    <xf numFmtId="164" fontId="8" fillId="2" borderId="8" xfId="0" applyNumberFormat="1" applyFont="1" applyFill="1" applyBorder="1"/>
    <xf numFmtId="164" fontId="7" fillId="2" borderId="9" xfId="0" applyNumberFormat="1" applyFont="1" applyFill="1" applyBorder="1"/>
    <xf numFmtId="0" fontId="7" fillId="2" borderId="0" xfId="0" applyFont="1" applyFill="1"/>
    <xf numFmtId="40" fontId="7" fillId="2" borderId="8" xfId="0" applyNumberFormat="1" applyFont="1" applyFill="1" applyBorder="1"/>
    <xf numFmtId="10" fontId="7" fillId="2" borderId="9" xfId="1" applyNumberFormat="1" applyFont="1" applyFill="1" applyBorder="1"/>
    <xf numFmtId="9" fontId="8" fillId="3" borderId="5" xfId="1" applyFont="1" applyFill="1" applyBorder="1"/>
    <xf numFmtId="0" fontId="0" fillId="0" borderId="10" xfId="0" applyBorder="1"/>
    <xf numFmtId="0" fontId="0" fillId="0" borderId="12" xfId="0" applyBorder="1"/>
    <xf numFmtId="165" fontId="7" fillId="2" borderId="8" xfId="0" applyNumberFormat="1" applyFont="1" applyFill="1" applyBorder="1"/>
    <xf numFmtId="0" fontId="3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" fillId="3" borderId="18" xfId="0" applyFont="1" applyFill="1" applyBorder="1"/>
    <xf numFmtId="164" fontId="8" fillId="3" borderId="20" xfId="0" applyNumberFormat="1" applyFont="1" applyFill="1" applyBorder="1"/>
    <xf numFmtId="0" fontId="7" fillId="2" borderId="3" xfId="0" applyFont="1" applyFill="1" applyBorder="1"/>
    <xf numFmtId="164" fontId="7" fillId="2" borderId="3" xfId="0" applyNumberFormat="1" applyFont="1" applyFill="1" applyBorder="1"/>
    <xf numFmtId="164" fontId="8" fillId="2" borderId="3" xfId="0" applyNumberFormat="1" applyFont="1" applyFill="1" applyBorder="1"/>
    <xf numFmtId="164" fontId="7" fillId="2" borderId="3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0" fontId="11" fillId="2" borderId="3" xfId="0" applyFont="1" applyFill="1" applyBorder="1"/>
    <xf numFmtId="0" fontId="8" fillId="2" borderId="3" xfId="0" applyFont="1" applyFill="1" applyBorder="1"/>
    <xf numFmtId="4" fontId="7" fillId="2" borderId="3" xfId="0" applyNumberFormat="1" applyFont="1" applyFill="1" applyBorder="1"/>
    <xf numFmtId="40" fontId="7" fillId="2" borderId="3" xfId="0" applyNumberFormat="1" applyFont="1" applyFill="1" applyBorder="1"/>
    <xf numFmtId="164" fontId="7" fillId="2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164" fontId="8" fillId="3" borderId="21" xfId="0" applyNumberFormat="1" applyFont="1" applyFill="1" applyBorder="1"/>
    <xf numFmtId="165" fontId="7" fillId="2" borderId="3" xfId="0" applyNumberFormat="1" applyFont="1" applyFill="1" applyBorder="1" applyAlignment="1">
      <alignment vertical="center"/>
    </xf>
    <xf numFmtId="165" fontId="8" fillId="2" borderId="3" xfId="0" applyNumberFormat="1" applyFont="1" applyFill="1" applyBorder="1"/>
    <xf numFmtId="165" fontId="7" fillId="2" borderId="3" xfId="0" applyNumberFormat="1" applyFont="1" applyFill="1" applyBorder="1"/>
    <xf numFmtId="40" fontId="7" fillId="0" borderId="11" xfId="0" applyNumberFormat="1" applyFont="1" applyBorder="1"/>
    <xf numFmtId="40" fontId="7" fillId="0" borderId="13" xfId="0" applyNumberFormat="1" applyFont="1" applyBorder="1"/>
    <xf numFmtId="40" fontId="7" fillId="0" borderId="0" xfId="0" applyNumberFormat="1" applyFont="1"/>
    <xf numFmtId="40" fontId="8" fillId="0" borderId="0" xfId="0" applyNumberFormat="1" applyFont="1" applyAlignment="1">
      <alignment horizontal="center"/>
    </xf>
    <xf numFmtId="4" fontId="7" fillId="2" borderId="3" xfId="2" applyNumberFormat="1" applyFont="1" applyFill="1" applyBorder="1"/>
    <xf numFmtId="4" fontId="7" fillId="0" borderId="0" xfId="2" applyNumberFormat="1" applyFont="1"/>
    <xf numFmtId="4" fontId="7" fillId="2" borderId="3" xfId="2" applyNumberFormat="1" applyFont="1" applyFill="1" applyBorder="1" applyAlignment="1">
      <alignment horizontal="right"/>
    </xf>
    <xf numFmtId="165" fontId="7" fillId="2" borderId="3" xfId="2" applyNumberFormat="1" applyFont="1" applyFill="1" applyBorder="1" applyAlignment="1">
      <alignment horizontal="right"/>
    </xf>
    <xf numFmtId="165" fontId="8" fillId="3" borderId="5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40" fontId="8" fillId="0" borderId="11" xfId="0" applyNumberFormat="1" applyFont="1" applyBorder="1" applyAlignment="1">
      <alignment horizontal="center"/>
    </xf>
    <xf numFmtId="40" fontId="8" fillId="0" borderId="14" xfId="0" applyNumberFormat="1" applyFont="1" applyBorder="1" applyAlignment="1">
      <alignment horizontal="center"/>
    </xf>
    <xf numFmtId="40" fontId="8" fillId="0" borderId="13" xfId="0" applyNumberFormat="1" applyFont="1" applyBorder="1" applyAlignment="1">
      <alignment horizontal="center"/>
    </xf>
    <xf numFmtId="40" fontId="8" fillId="0" borderId="15" xfId="0" applyNumberFormat="1" applyFont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tabSelected="1" showWhiteSpace="0" view="pageLayout" topLeftCell="A112" zoomScale="150" zoomScaleNormal="110" zoomScalePageLayoutView="150" workbookViewId="0">
      <selection activeCell="A142" sqref="A142"/>
    </sheetView>
  </sheetViews>
  <sheetFormatPr defaultRowHeight="12.75" x14ac:dyDescent="0.2"/>
  <cols>
    <col min="1" max="1" width="20.28515625" customWidth="1"/>
    <col min="2" max="2" width="9.85546875" customWidth="1"/>
    <col min="3" max="3" width="9.28515625" customWidth="1"/>
    <col min="4" max="5" width="9.140625" customWidth="1"/>
    <col min="6" max="6" width="8.42578125" customWidth="1"/>
    <col min="7" max="7" width="8.5703125" customWidth="1"/>
    <col min="8" max="9" width="8.28515625" customWidth="1"/>
    <col min="10" max="10" width="9.5703125" customWidth="1"/>
    <col min="11" max="11" width="9.140625" customWidth="1"/>
    <col min="12" max="12" width="8.28515625" customWidth="1"/>
    <col min="13" max="13" width="9" customWidth="1"/>
    <col min="14" max="14" width="12" style="2" customWidth="1"/>
    <col min="15" max="15" width="5.5703125" customWidth="1"/>
  </cols>
  <sheetData>
    <row r="1" spans="1:15" ht="11.25" customHeight="1" thickBot="1" x14ac:dyDescent="0.25">
      <c r="A1" s="56" t="s">
        <v>110</v>
      </c>
      <c r="B1" s="56"/>
      <c r="C1" s="56"/>
      <c r="D1" s="56"/>
      <c r="E1" s="56"/>
      <c r="F1" s="56"/>
      <c r="G1" s="56"/>
      <c r="H1" s="56"/>
    </row>
    <row r="2" spans="1:15" ht="13.5" hidden="1" customHeight="1" thickBot="1" x14ac:dyDescent="0.25"/>
    <row r="3" spans="1:15" s="2" customFormat="1" ht="9" customHeight="1" x14ac:dyDescent="0.2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19</v>
      </c>
      <c r="G3" s="28" t="s">
        <v>21</v>
      </c>
      <c r="H3" s="28" t="s">
        <v>22</v>
      </c>
      <c r="I3" s="28" t="s">
        <v>23</v>
      </c>
      <c r="J3" s="28" t="s">
        <v>24</v>
      </c>
      <c r="K3" s="28" t="s">
        <v>25</v>
      </c>
      <c r="L3" s="28" t="s">
        <v>26</v>
      </c>
      <c r="M3" s="28" t="s">
        <v>27</v>
      </c>
      <c r="N3" s="29" t="s">
        <v>15</v>
      </c>
      <c r="O3" s="42" t="s">
        <v>5</v>
      </c>
    </row>
    <row r="4" spans="1:15" s="10" customFormat="1" ht="7.5" customHeight="1" x14ac:dyDescent="0.15">
      <c r="A4" s="32" t="s">
        <v>6</v>
      </c>
      <c r="B4" s="33">
        <v>1755.75</v>
      </c>
      <c r="C4" s="46">
        <v>13245.15</v>
      </c>
      <c r="D4" s="33">
        <v>115934.98</v>
      </c>
      <c r="E4" s="33">
        <v>577718.56000000006</v>
      </c>
      <c r="F4" s="33">
        <v>29174.95</v>
      </c>
      <c r="G4" s="33">
        <v>36285.74</v>
      </c>
      <c r="H4" s="33">
        <v>44531.12</v>
      </c>
      <c r="I4" s="33">
        <v>30043.65</v>
      </c>
      <c r="J4" s="33">
        <v>30987.72</v>
      </c>
      <c r="K4" s="33"/>
      <c r="L4" s="33"/>
      <c r="M4" s="51"/>
      <c r="N4" s="34">
        <f t="shared" ref="N4:N34" si="0">SUM(B4:M4)</f>
        <v>879677.62</v>
      </c>
      <c r="O4" s="33">
        <f>(N4/N86)*100</f>
        <v>1.9630880826520272</v>
      </c>
    </row>
    <row r="5" spans="1:15" s="10" customFormat="1" ht="7.5" customHeight="1" x14ac:dyDescent="0.15">
      <c r="A5" s="32" t="s">
        <v>28</v>
      </c>
      <c r="B5" s="33">
        <v>52371.64</v>
      </c>
      <c r="C5" s="33">
        <v>101960.36</v>
      </c>
      <c r="D5" s="46">
        <v>104872.03</v>
      </c>
      <c r="E5" s="35">
        <v>3985.31</v>
      </c>
      <c r="F5" s="33">
        <v>208123.53</v>
      </c>
      <c r="G5" s="33">
        <v>112832.47</v>
      </c>
      <c r="H5" s="33">
        <v>138852.99</v>
      </c>
      <c r="I5" s="33">
        <v>106698.49</v>
      </c>
      <c r="J5" s="33">
        <v>120044.79</v>
      </c>
      <c r="K5" s="33"/>
      <c r="L5" s="33"/>
      <c r="M5" s="51"/>
      <c r="N5" s="34">
        <f t="shared" si="0"/>
        <v>949741.61</v>
      </c>
      <c r="O5" s="33">
        <f>(N5/N86)*100</f>
        <v>2.1194428433790886</v>
      </c>
    </row>
    <row r="6" spans="1:15" s="10" customFormat="1" ht="7.5" customHeight="1" x14ac:dyDescent="0.15">
      <c r="A6" s="32" t="s">
        <v>7</v>
      </c>
      <c r="B6" s="33">
        <v>26142.18</v>
      </c>
      <c r="C6" s="33">
        <v>45732</v>
      </c>
      <c r="D6" s="33">
        <v>37327.06</v>
      </c>
      <c r="E6" s="33">
        <v>53389.82</v>
      </c>
      <c r="F6" s="33">
        <v>49154.92</v>
      </c>
      <c r="G6" s="33">
        <v>57539.68</v>
      </c>
      <c r="H6" s="33">
        <v>59831.21</v>
      </c>
      <c r="I6" s="33">
        <v>48249.08</v>
      </c>
      <c r="J6" s="33">
        <v>116154</v>
      </c>
      <c r="K6" s="33"/>
      <c r="L6" s="33"/>
      <c r="M6" s="51"/>
      <c r="N6" s="34">
        <f t="shared" si="0"/>
        <v>493519.95</v>
      </c>
      <c r="O6" s="33">
        <f>(N6/N86)*100</f>
        <v>1.1013388431957885</v>
      </c>
    </row>
    <row r="7" spans="1:15" s="10" customFormat="1" ht="7.5" customHeight="1" x14ac:dyDescent="0.15">
      <c r="A7" s="32" t="s">
        <v>8</v>
      </c>
      <c r="B7" s="33">
        <v>177794.6</v>
      </c>
      <c r="C7" s="33">
        <v>125557.05</v>
      </c>
      <c r="D7" s="33">
        <v>159042.63</v>
      </c>
      <c r="E7" s="33">
        <v>147149.32</v>
      </c>
      <c r="F7" s="33">
        <v>191529.72</v>
      </c>
      <c r="G7" s="33">
        <v>167133.45000000001</v>
      </c>
      <c r="H7" s="33">
        <v>164514.49</v>
      </c>
      <c r="I7" s="33">
        <v>152737.66</v>
      </c>
      <c r="J7" s="33">
        <v>161305.29999999999</v>
      </c>
      <c r="K7" s="33"/>
      <c r="L7" s="33"/>
      <c r="M7" s="52"/>
      <c r="N7" s="34">
        <f t="shared" si="0"/>
        <v>1446764.22</v>
      </c>
      <c r="O7" s="33">
        <f>(N7/N86)*100</f>
        <v>3.2285982206633332</v>
      </c>
    </row>
    <row r="8" spans="1:15" s="10" customFormat="1" ht="7.5" customHeight="1" x14ac:dyDescent="0.15">
      <c r="A8" s="32" t="s">
        <v>40</v>
      </c>
      <c r="B8" s="33">
        <v>4734.5</v>
      </c>
      <c r="C8" s="33">
        <v>5633.81</v>
      </c>
      <c r="D8" s="33">
        <v>36386.36</v>
      </c>
      <c r="E8" s="33">
        <v>4125.33</v>
      </c>
      <c r="F8" s="33">
        <v>2461.98</v>
      </c>
      <c r="G8" s="33">
        <v>4092.96</v>
      </c>
      <c r="H8" s="33">
        <v>4450.71</v>
      </c>
      <c r="I8" s="33">
        <v>2400.61</v>
      </c>
      <c r="J8" s="33">
        <v>3060.86</v>
      </c>
      <c r="K8" s="33"/>
      <c r="L8" s="33"/>
      <c r="M8" s="51"/>
      <c r="N8" s="34">
        <f t="shared" si="0"/>
        <v>67347.12</v>
      </c>
      <c r="O8" s="33">
        <f>(N8/N86)*100</f>
        <v>0.15029179516120461</v>
      </c>
    </row>
    <row r="9" spans="1:15" s="10" customFormat="1" ht="7.5" customHeight="1" x14ac:dyDescent="0.15">
      <c r="A9" s="32" t="s">
        <v>39</v>
      </c>
      <c r="B9" s="33">
        <v>31699.34</v>
      </c>
      <c r="C9" s="33">
        <v>13085.51</v>
      </c>
      <c r="D9" s="33">
        <v>63887.82</v>
      </c>
      <c r="E9" s="33">
        <v>101729.01</v>
      </c>
      <c r="F9" s="33">
        <v>85891.01</v>
      </c>
      <c r="G9" s="33">
        <v>48183.199999999997</v>
      </c>
      <c r="H9" s="33">
        <v>18116.68</v>
      </c>
      <c r="I9" s="33">
        <v>82887.05</v>
      </c>
      <c r="J9" s="33">
        <v>42031.91</v>
      </c>
      <c r="K9" s="33"/>
      <c r="L9" s="33"/>
      <c r="M9" s="51"/>
      <c r="N9" s="34">
        <f>SUM(B9:M9)</f>
        <v>487511.53</v>
      </c>
      <c r="O9" s="33">
        <f>(N9/N86)*100</f>
        <v>1.0879304564988892</v>
      </c>
    </row>
    <row r="10" spans="1:15" s="10" customFormat="1" ht="7.5" customHeight="1" x14ac:dyDescent="0.15">
      <c r="A10" s="32" t="s">
        <v>29</v>
      </c>
      <c r="B10" s="33">
        <v>3.46</v>
      </c>
      <c r="C10" s="33">
        <v>3.37</v>
      </c>
      <c r="D10" s="33">
        <v>3.32</v>
      </c>
      <c r="E10" s="33">
        <v>3.43</v>
      </c>
      <c r="F10" s="33">
        <v>0</v>
      </c>
      <c r="G10" s="33">
        <v>0</v>
      </c>
      <c r="H10" s="33">
        <v>3.46</v>
      </c>
      <c r="I10" s="33">
        <v>3.39</v>
      </c>
      <c r="J10" s="33">
        <v>0</v>
      </c>
      <c r="K10" s="33"/>
      <c r="L10" s="33"/>
      <c r="M10" s="51"/>
      <c r="N10" s="34">
        <f t="shared" si="0"/>
        <v>20.43</v>
      </c>
      <c r="O10" s="33">
        <f>(N10/N86)*100</f>
        <v>4.5591576523887147E-5</v>
      </c>
    </row>
    <row r="11" spans="1:15" s="10" customFormat="1" ht="7.5" customHeight="1" x14ac:dyDescent="0.15">
      <c r="A11" s="32" t="s">
        <v>54</v>
      </c>
      <c r="B11" s="33">
        <v>64.55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/>
      <c r="L11" s="33"/>
      <c r="M11" s="39"/>
      <c r="N11" s="34">
        <f t="shared" si="0"/>
        <v>64.55</v>
      </c>
      <c r="O11" s="33">
        <f>(N11/N86)*100</f>
        <v>1.440497437404266E-4</v>
      </c>
    </row>
    <row r="12" spans="1:15" s="10" customFormat="1" ht="7.5" customHeight="1" x14ac:dyDescent="0.15">
      <c r="A12" s="32" t="s">
        <v>41</v>
      </c>
      <c r="B12" s="33">
        <v>61757.760000000002</v>
      </c>
      <c r="C12" s="33">
        <v>66451.240000000005</v>
      </c>
      <c r="D12" s="33">
        <v>64667.48</v>
      </c>
      <c r="E12" s="33">
        <v>84902.89</v>
      </c>
      <c r="F12" s="33">
        <v>65835.210000000006</v>
      </c>
      <c r="G12" s="33">
        <v>62729.84</v>
      </c>
      <c r="H12" s="33">
        <v>61340.15</v>
      </c>
      <c r="I12" s="33">
        <v>60788.34</v>
      </c>
      <c r="J12" s="33">
        <v>59108.13</v>
      </c>
      <c r="K12" s="33"/>
      <c r="L12" s="33"/>
      <c r="M12" s="51"/>
      <c r="N12" s="34">
        <f t="shared" si="0"/>
        <v>587581.04</v>
      </c>
      <c r="O12" s="33">
        <f>(N12/N86)*100</f>
        <v>1.3112455188029952</v>
      </c>
    </row>
    <row r="13" spans="1:15" s="10" customFormat="1" ht="7.5" customHeight="1" x14ac:dyDescent="0.15">
      <c r="A13" s="32" t="s">
        <v>30</v>
      </c>
      <c r="B13" s="33">
        <v>101662.57</v>
      </c>
      <c r="C13" s="33">
        <v>83695.33</v>
      </c>
      <c r="D13" s="33">
        <v>111750.61</v>
      </c>
      <c r="E13" s="33">
        <v>89546.14</v>
      </c>
      <c r="F13" s="33">
        <v>112937.13</v>
      </c>
      <c r="G13" s="33">
        <v>92349.86</v>
      </c>
      <c r="H13" s="33">
        <v>103387.9</v>
      </c>
      <c r="I13" s="33">
        <v>104974.35</v>
      </c>
      <c r="J13" s="33">
        <v>89513.61</v>
      </c>
      <c r="K13" s="33"/>
      <c r="L13" s="33"/>
      <c r="M13" s="51"/>
      <c r="N13" s="34">
        <f t="shared" si="0"/>
        <v>889817.5</v>
      </c>
      <c r="O13" s="33">
        <f>(N13/N86)*100</f>
        <v>1.985716233164168</v>
      </c>
    </row>
    <row r="14" spans="1:15" s="10" customFormat="1" ht="7.5" customHeight="1" x14ac:dyDescent="0.15">
      <c r="A14" s="32" t="s">
        <v>67</v>
      </c>
      <c r="B14" s="33">
        <v>2575.59</v>
      </c>
      <c r="C14" s="33">
        <v>4277.5200000000004</v>
      </c>
      <c r="D14" s="33">
        <v>5881.13</v>
      </c>
      <c r="E14" s="33">
        <v>4447.29</v>
      </c>
      <c r="F14" s="33">
        <v>7421.38</v>
      </c>
      <c r="G14" s="33">
        <v>6938.88</v>
      </c>
      <c r="H14" s="33">
        <v>7730</v>
      </c>
      <c r="I14" s="33">
        <v>7271.47</v>
      </c>
      <c r="J14" s="33">
        <v>6562.16</v>
      </c>
      <c r="K14" s="33"/>
      <c r="L14" s="33"/>
      <c r="M14" s="51"/>
      <c r="N14" s="34">
        <f t="shared" si="0"/>
        <v>53105.420000000013</v>
      </c>
      <c r="O14" s="33">
        <f>(N14/N86)*100</f>
        <v>0.11851002544117316</v>
      </c>
    </row>
    <row r="15" spans="1:15" s="10" customFormat="1" ht="7.5" customHeight="1" x14ac:dyDescent="0.15">
      <c r="A15" s="32" t="s">
        <v>78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/>
      <c r="L15" s="33"/>
      <c r="M15" s="51"/>
      <c r="N15" s="34">
        <f t="shared" si="0"/>
        <v>0</v>
      </c>
      <c r="O15" s="33">
        <f>(N15/N86)*100</f>
        <v>0</v>
      </c>
    </row>
    <row r="16" spans="1:15" s="10" customFormat="1" ht="7.5" customHeight="1" x14ac:dyDescent="0.15">
      <c r="A16" s="32" t="s">
        <v>9</v>
      </c>
      <c r="B16" s="33">
        <v>121720.8</v>
      </c>
      <c r="C16" s="33">
        <v>126323.15</v>
      </c>
      <c r="D16" s="33">
        <v>132287.26999999999</v>
      </c>
      <c r="E16" s="33">
        <v>126782.06</v>
      </c>
      <c r="F16" s="33">
        <v>146720.75</v>
      </c>
      <c r="G16" s="33">
        <v>133616.17000000001</v>
      </c>
      <c r="H16" s="33">
        <v>149694.84</v>
      </c>
      <c r="I16" s="33">
        <v>125975.55</v>
      </c>
      <c r="J16" s="33">
        <v>137839.03</v>
      </c>
      <c r="K16" s="33"/>
      <c r="L16" s="33"/>
      <c r="M16" s="51"/>
      <c r="N16" s="34">
        <f>SUM(B16:M16)</f>
        <v>1200959.6200000001</v>
      </c>
      <c r="O16" s="33">
        <f>(N16/N86)*100</f>
        <v>2.6800608133787778</v>
      </c>
    </row>
    <row r="17" spans="1:15" s="10" customFormat="1" ht="7.5" customHeight="1" x14ac:dyDescent="0.15">
      <c r="A17" s="32" t="s">
        <v>18</v>
      </c>
      <c r="B17" s="33">
        <v>1267862.27</v>
      </c>
      <c r="C17" s="33">
        <v>1432167.2</v>
      </c>
      <c r="D17" s="33">
        <v>876122.37</v>
      </c>
      <c r="E17" s="33">
        <v>1001681.28</v>
      </c>
      <c r="F17" s="33">
        <v>1113529.56</v>
      </c>
      <c r="G17" s="33">
        <v>1040028.27</v>
      </c>
      <c r="H17" s="33">
        <v>808729.44</v>
      </c>
      <c r="I17" s="33">
        <v>1162847.1499999999</v>
      </c>
      <c r="J17" s="33">
        <v>1012424.62</v>
      </c>
      <c r="K17" s="33"/>
      <c r="L17" s="33"/>
      <c r="M17" s="51"/>
      <c r="N17" s="34">
        <f t="shared" si="0"/>
        <v>9715392.1599999983</v>
      </c>
      <c r="O17" s="33">
        <f>(N17/N86)*100</f>
        <v>21.680863686843523</v>
      </c>
    </row>
    <row r="18" spans="1:15" s="10" customFormat="1" ht="7.5" customHeight="1" x14ac:dyDescent="0.15">
      <c r="A18" s="32" t="s">
        <v>10</v>
      </c>
      <c r="B18" s="33">
        <v>2816.71</v>
      </c>
      <c r="C18" s="33">
        <v>25.34</v>
      </c>
      <c r="D18" s="33">
        <v>79.13</v>
      </c>
      <c r="E18" s="33">
        <v>64.680000000000007</v>
      </c>
      <c r="F18" s="33">
        <v>11756.06</v>
      </c>
      <c r="G18" s="33">
        <v>114.33</v>
      </c>
      <c r="H18" s="33">
        <v>127.21</v>
      </c>
      <c r="I18" s="33">
        <v>327.94</v>
      </c>
      <c r="J18" s="33">
        <v>3957.25</v>
      </c>
      <c r="K18" s="33"/>
      <c r="L18" s="33"/>
      <c r="M18" s="51"/>
      <c r="N18" s="34">
        <f t="shared" si="0"/>
        <v>19268.650000000001</v>
      </c>
      <c r="O18" s="33">
        <f>(N18/N86)*100</f>
        <v>4.2999908516250518E-2</v>
      </c>
    </row>
    <row r="19" spans="1:15" s="10" customFormat="1" ht="7.5" customHeight="1" x14ac:dyDescent="0.15">
      <c r="A19" s="32" t="s">
        <v>91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/>
      <c r="L19" s="33"/>
      <c r="M19" s="51"/>
      <c r="N19" s="34">
        <f t="shared" si="0"/>
        <v>0</v>
      </c>
      <c r="O19" s="33">
        <f>(N19/N86)*100</f>
        <v>0</v>
      </c>
    </row>
    <row r="20" spans="1:15" s="10" customFormat="1" ht="7.5" customHeight="1" x14ac:dyDescent="0.15">
      <c r="A20" s="32" t="s">
        <v>42</v>
      </c>
      <c r="B20" s="33">
        <v>26885.49</v>
      </c>
      <c r="C20" s="33">
        <v>20408.04</v>
      </c>
      <c r="D20" s="33">
        <v>21553.13</v>
      </c>
      <c r="E20" s="33">
        <v>19599.78</v>
      </c>
      <c r="F20" s="33">
        <v>19330.57</v>
      </c>
      <c r="G20" s="33">
        <v>20281.52</v>
      </c>
      <c r="H20" s="33">
        <v>0</v>
      </c>
      <c r="I20" s="33">
        <v>24737.72</v>
      </c>
      <c r="J20" s="33">
        <v>52225.74</v>
      </c>
      <c r="K20" s="33"/>
      <c r="L20" s="33"/>
      <c r="M20" s="51"/>
      <c r="N20" s="34">
        <f t="shared" si="0"/>
        <v>205021.99</v>
      </c>
      <c r="O20" s="33">
        <f>(N20/N86)*100</f>
        <v>0.45752695771730906</v>
      </c>
    </row>
    <row r="21" spans="1:15" s="10" customFormat="1" ht="7.5" customHeight="1" x14ac:dyDescent="0.15">
      <c r="A21" s="32" t="s">
        <v>83</v>
      </c>
      <c r="B21" s="33">
        <v>921.93</v>
      </c>
      <c r="C21" s="33">
        <v>348.06</v>
      </c>
      <c r="D21" s="33">
        <v>651.64</v>
      </c>
      <c r="E21" s="33">
        <v>154.4</v>
      </c>
      <c r="F21" s="33">
        <v>168.01</v>
      </c>
      <c r="G21" s="33">
        <v>0</v>
      </c>
      <c r="H21" s="33">
        <v>0</v>
      </c>
      <c r="I21" s="33">
        <v>495.09</v>
      </c>
      <c r="J21" s="33">
        <v>0</v>
      </c>
      <c r="K21" s="33"/>
      <c r="L21" s="33"/>
      <c r="M21" s="51"/>
      <c r="N21" s="34">
        <f t="shared" si="0"/>
        <v>2739.13</v>
      </c>
      <c r="O21" s="33">
        <f>(N21/N86)*100</f>
        <v>6.1126409693526675E-3</v>
      </c>
    </row>
    <row r="22" spans="1:15" s="10" customFormat="1" ht="7.5" customHeight="1" x14ac:dyDescent="0.15">
      <c r="A22" s="32" t="s">
        <v>87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698855.51</v>
      </c>
      <c r="I22" s="33">
        <v>0</v>
      </c>
      <c r="J22" s="33">
        <v>0</v>
      </c>
      <c r="K22" s="33"/>
      <c r="L22" s="33"/>
      <c r="M22" s="51"/>
      <c r="N22" s="34">
        <f t="shared" si="0"/>
        <v>698855.51</v>
      </c>
      <c r="O22" s="33">
        <f>(N22/N86)*100</f>
        <v>1.5595655635489565</v>
      </c>
    </row>
    <row r="23" spans="1:15" s="10" customFormat="1" ht="7.5" customHeight="1" x14ac:dyDescent="0.15">
      <c r="A23" s="32" t="s">
        <v>74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/>
      <c r="L23" s="33"/>
      <c r="M23" s="51"/>
      <c r="N23" s="34">
        <f t="shared" si="0"/>
        <v>0</v>
      </c>
      <c r="O23" s="33">
        <f>(N23/N86)*100</f>
        <v>0</v>
      </c>
    </row>
    <row r="24" spans="1:15" s="10" customFormat="1" ht="7.5" customHeight="1" x14ac:dyDescent="0.15">
      <c r="A24" s="32" t="s">
        <v>93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172980.25</v>
      </c>
      <c r="K24" s="33"/>
      <c r="L24" s="33"/>
      <c r="M24" s="51"/>
      <c r="N24" s="34">
        <f t="shared" si="0"/>
        <v>172980.25</v>
      </c>
      <c r="O24" s="33">
        <f>(N24/N86)*100</f>
        <v>0.38602262873206705</v>
      </c>
    </row>
    <row r="25" spans="1:15" s="10" customFormat="1" ht="7.5" customHeight="1" x14ac:dyDescent="0.15">
      <c r="A25" s="32" t="s">
        <v>94</v>
      </c>
      <c r="B25" s="33">
        <v>1704.8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/>
      <c r="L25" s="33"/>
      <c r="M25" s="51"/>
      <c r="N25" s="34">
        <f t="shared" si="0"/>
        <v>1704.8</v>
      </c>
      <c r="O25" s="33">
        <f>(N25/N86)*100</f>
        <v>3.8044307223652866E-3</v>
      </c>
    </row>
    <row r="26" spans="1:15" s="10" customFormat="1" ht="7.5" customHeight="1" x14ac:dyDescent="0.15">
      <c r="A26" s="32" t="s">
        <v>90</v>
      </c>
      <c r="B26" s="33">
        <v>4315.1000000000004</v>
      </c>
      <c r="C26" s="33">
        <v>4315.1000000000004</v>
      </c>
      <c r="D26" s="33">
        <v>4315.1000000000004</v>
      </c>
      <c r="E26" s="33">
        <v>4315.1000000000004</v>
      </c>
      <c r="F26" s="33">
        <v>4315.1000000000004</v>
      </c>
      <c r="G26" s="33">
        <v>4315.1000000000004</v>
      </c>
      <c r="H26" s="33">
        <v>4315.1000000000004</v>
      </c>
      <c r="I26" s="33">
        <v>4315.1000000000004</v>
      </c>
      <c r="J26" s="33">
        <v>4315.1000000000004</v>
      </c>
      <c r="K26" s="33"/>
      <c r="L26" s="33"/>
      <c r="M26" s="51"/>
      <c r="N26" s="34">
        <f t="shared" si="0"/>
        <v>38835.899999999994</v>
      </c>
      <c r="O26" s="33">
        <f>(N26/N86)*100</f>
        <v>8.6666172624768889E-2</v>
      </c>
    </row>
    <row r="27" spans="1:15" s="10" customFormat="1" ht="7.5" customHeight="1" x14ac:dyDescent="0.15">
      <c r="A27" s="32" t="s">
        <v>13</v>
      </c>
      <c r="B27" s="33">
        <v>1713495.67</v>
      </c>
      <c r="C27" s="33">
        <v>1663388.83</v>
      </c>
      <c r="D27" s="33">
        <v>1669444</v>
      </c>
      <c r="E27" s="33">
        <v>1820390.03</v>
      </c>
      <c r="F27" s="33">
        <v>1723793.55</v>
      </c>
      <c r="G27" s="33">
        <v>1825965.33</v>
      </c>
      <c r="H27" s="33">
        <v>1785191.07</v>
      </c>
      <c r="I27" s="33">
        <v>1832205.94</v>
      </c>
      <c r="J27" s="33">
        <v>1907287.02</v>
      </c>
      <c r="K27" s="33"/>
      <c r="L27" s="33"/>
      <c r="M27" s="51"/>
      <c r="N27" s="34">
        <f t="shared" si="0"/>
        <v>15941161.439999999</v>
      </c>
      <c r="O27" s="33">
        <f>(N27/N86)*100</f>
        <v>35.574286914899602</v>
      </c>
    </row>
    <row r="28" spans="1:15" s="10" customFormat="1" ht="7.5" customHeight="1" x14ac:dyDescent="0.15">
      <c r="A28" s="32" t="s">
        <v>20</v>
      </c>
      <c r="B28" s="33">
        <v>140223.81</v>
      </c>
      <c r="C28" s="33">
        <v>162928.57</v>
      </c>
      <c r="D28" s="33">
        <v>213834.37</v>
      </c>
      <c r="E28" s="33">
        <v>185226.99</v>
      </c>
      <c r="F28" s="33">
        <v>195165.98</v>
      </c>
      <c r="G28" s="33">
        <v>202702.77</v>
      </c>
      <c r="H28" s="33">
        <v>189477.71</v>
      </c>
      <c r="I28" s="33">
        <v>161433.68</v>
      </c>
      <c r="J28" s="33">
        <v>181081.26</v>
      </c>
      <c r="K28" s="33"/>
      <c r="L28" s="33"/>
      <c r="M28" s="51"/>
      <c r="N28" s="34">
        <f t="shared" si="0"/>
        <v>1632075.14</v>
      </c>
      <c r="O28" s="33">
        <f>(N28/N86)*100</f>
        <v>3.6421379656409112</v>
      </c>
    </row>
    <row r="29" spans="1:15" s="10" customFormat="1" ht="7.5" customHeight="1" x14ac:dyDescent="0.15">
      <c r="A29" s="32" t="s">
        <v>11</v>
      </c>
      <c r="B29" s="33">
        <v>17070.599999999999</v>
      </c>
      <c r="C29" s="33">
        <v>12176.52</v>
      </c>
      <c r="D29" s="33">
        <v>15086.64</v>
      </c>
      <c r="E29" s="33">
        <v>16083.44</v>
      </c>
      <c r="F29" s="33">
        <v>14463.17</v>
      </c>
      <c r="G29" s="33">
        <v>18035.2</v>
      </c>
      <c r="H29" s="33">
        <v>16385.560000000001</v>
      </c>
      <c r="I29" s="33">
        <v>14584.77</v>
      </c>
      <c r="J29" s="33">
        <v>18901.89</v>
      </c>
      <c r="K29" s="33"/>
      <c r="L29" s="33"/>
      <c r="M29" s="51"/>
      <c r="N29" s="34">
        <f t="shared" si="0"/>
        <v>142787.78999999998</v>
      </c>
      <c r="O29" s="33">
        <f>(N29/N86)*100</f>
        <v>0.31864515195603166</v>
      </c>
    </row>
    <row r="30" spans="1:15" s="10" customFormat="1" ht="7.5" customHeight="1" x14ac:dyDescent="0.15">
      <c r="A30" s="32" t="s">
        <v>31</v>
      </c>
      <c r="B30" s="33">
        <v>2785.56</v>
      </c>
      <c r="C30" s="33">
        <v>4087.84</v>
      </c>
      <c r="D30" s="33">
        <v>2222.66</v>
      </c>
      <c r="E30" s="35">
        <v>1688.09</v>
      </c>
      <c r="F30" s="35">
        <v>3327.56</v>
      </c>
      <c r="G30" s="35">
        <v>2766</v>
      </c>
      <c r="H30" s="35">
        <v>3099.13</v>
      </c>
      <c r="I30" s="35">
        <v>2562.9499999999998</v>
      </c>
      <c r="J30" s="35">
        <v>2126.96</v>
      </c>
      <c r="K30" s="35"/>
      <c r="L30" s="35"/>
      <c r="M30" s="53"/>
      <c r="N30" s="34">
        <f t="shared" si="0"/>
        <v>24666.75</v>
      </c>
      <c r="O30" s="33">
        <f>(N30/N86)*100</f>
        <v>5.5046305443984006E-2</v>
      </c>
    </row>
    <row r="31" spans="1:15" s="10" customFormat="1" ht="7.5" customHeight="1" x14ac:dyDescent="0.15">
      <c r="A31" s="32" t="s">
        <v>43</v>
      </c>
      <c r="B31" s="33">
        <v>3265.81</v>
      </c>
      <c r="C31" s="46">
        <v>3457.75</v>
      </c>
      <c r="D31" s="33">
        <v>2950.3</v>
      </c>
      <c r="E31" s="35">
        <v>2524.0700000000002</v>
      </c>
      <c r="F31" s="35">
        <v>2494.91</v>
      </c>
      <c r="G31" s="35">
        <v>2411.7399999999998</v>
      </c>
      <c r="H31" s="35">
        <v>3336.57</v>
      </c>
      <c r="I31" s="35">
        <v>3393.03</v>
      </c>
      <c r="J31" s="35">
        <v>3344.37</v>
      </c>
      <c r="K31" s="35"/>
      <c r="L31" s="35"/>
      <c r="M31" s="53"/>
      <c r="N31" s="34">
        <f t="shared" si="0"/>
        <v>27178.55</v>
      </c>
      <c r="O31" s="33">
        <f>(N31/N86)*100</f>
        <v>6.0651636913034414E-2</v>
      </c>
    </row>
    <row r="32" spans="1:15" s="10" customFormat="1" ht="7.5" customHeight="1" x14ac:dyDescent="0.15">
      <c r="A32" s="32" t="s">
        <v>82</v>
      </c>
      <c r="B32" s="33">
        <v>0</v>
      </c>
      <c r="C32" s="33">
        <v>0</v>
      </c>
      <c r="D32" s="33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/>
      <c r="L32" s="35"/>
      <c r="M32" s="53"/>
      <c r="N32" s="34">
        <f t="shared" si="0"/>
        <v>0</v>
      </c>
      <c r="O32" s="33">
        <f>(N32/N86)*100</f>
        <v>0</v>
      </c>
    </row>
    <row r="33" spans="1:15" s="10" customFormat="1" ht="7.5" customHeight="1" x14ac:dyDescent="0.15">
      <c r="A33" s="32" t="s">
        <v>32</v>
      </c>
      <c r="B33" s="33">
        <v>7956.89</v>
      </c>
      <c r="C33" s="46">
        <v>7428.89</v>
      </c>
      <c r="D33" s="33">
        <v>5360.85</v>
      </c>
      <c r="E33" s="35">
        <v>5821.01</v>
      </c>
      <c r="F33" s="35">
        <v>5379.42</v>
      </c>
      <c r="G33" s="35">
        <v>4350.01</v>
      </c>
      <c r="H33" s="35">
        <v>6594.29</v>
      </c>
      <c r="I33" s="35">
        <v>10478.24</v>
      </c>
      <c r="J33" s="35">
        <v>10014.19</v>
      </c>
      <c r="K33" s="35"/>
      <c r="L33" s="35"/>
      <c r="M33" s="53"/>
      <c r="N33" s="34">
        <f t="shared" si="0"/>
        <v>63383.79</v>
      </c>
      <c r="O33" s="33">
        <f>(N33/N86)*100</f>
        <v>0.14144723015951996</v>
      </c>
    </row>
    <row r="34" spans="1:15" s="10" customFormat="1" ht="7.5" customHeight="1" x14ac:dyDescent="0.15">
      <c r="A34" s="32" t="s">
        <v>44</v>
      </c>
      <c r="B34" s="33">
        <v>4422.41</v>
      </c>
      <c r="C34" s="33">
        <v>50421.53</v>
      </c>
      <c r="D34" s="33">
        <v>10650.8</v>
      </c>
      <c r="E34" s="35">
        <v>4539.46</v>
      </c>
      <c r="F34" s="35">
        <v>13015.4</v>
      </c>
      <c r="G34" s="35">
        <v>7970.55</v>
      </c>
      <c r="H34" s="35">
        <v>4420.51</v>
      </c>
      <c r="I34" s="35">
        <v>4902.76</v>
      </c>
      <c r="J34" s="35">
        <v>2963.97</v>
      </c>
      <c r="K34" s="35"/>
      <c r="L34" s="35"/>
      <c r="M34" s="53"/>
      <c r="N34" s="34">
        <f t="shared" si="0"/>
        <v>103307.39</v>
      </c>
      <c r="O34" s="33">
        <f>(N34/N86)*100</f>
        <v>0.23054071349329677</v>
      </c>
    </row>
    <row r="35" spans="1:15" s="10" customFormat="1" ht="7.5" customHeight="1" x14ac:dyDescent="0.15">
      <c r="A35" s="32" t="s">
        <v>38</v>
      </c>
      <c r="B35" s="33">
        <v>106.7</v>
      </c>
      <c r="C35" s="33">
        <v>2672.2</v>
      </c>
      <c r="D35" s="33">
        <v>1635.48</v>
      </c>
      <c r="E35" s="35">
        <v>6586.1</v>
      </c>
      <c r="F35" s="35">
        <v>2627.74</v>
      </c>
      <c r="G35" s="35">
        <v>606.91999999999996</v>
      </c>
      <c r="H35" s="36">
        <v>658.98</v>
      </c>
      <c r="I35" s="35">
        <v>87693.33</v>
      </c>
      <c r="J35" s="35">
        <v>33995.46</v>
      </c>
      <c r="K35" s="35"/>
      <c r="L35" s="36"/>
      <c r="M35" s="53"/>
      <c r="N35" s="34">
        <f t="shared" ref="N35:N40" si="1">SUM(B35:M35)</f>
        <v>136582.91</v>
      </c>
      <c r="O35" s="33">
        <f>(N35/N86)*100</f>
        <v>0.30479834523348953</v>
      </c>
    </row>
    <row r="36" spans="1:15" s="10" customFormat="1" ht="7.5" customHeight="1" x14ac:dyDescent="0.15">
      <c r="A36" s="32" t="s">
        <v>79</v>
      </c>
      <c r="B36" s="33">
        <v>0</v>
      </c>
      <c r="C36" s="33">
        <v>0</v>
      </c>
      <c r="D36" s="33">
        <v>12694.35</v>
      </c>
      <c r="E36" s="35">
        <v>0</v>
      </c>
      <c r="F36" s="35">
        <v>0</v>
      </c>
      <c r="G36" s="35">
        <v>0</v>
      </c>
      <c r="H36" s="35">
        <v>0</v>
      </c>
      <c r="I36" s="35">
        <v>9105.7800000000007</v>
      </c>
      <c r="J36" s="35">
        <v>0</v>
      </c>
      <c r="K36" s="35"/>
      <c r="L36" s="35"/>
      <c r="M36" s="53"/>
      <c r="N36" s="34">
        <f t="shared" si="1"/>
        <v>21800.13</v>
      </c>
      <c r="O36" s="33">
        <f>(N36/N86)*100</f>
        <v>4.8649157862246106E-2</v>
      </c>
    </row>
    <row r="37" spans="1:15" s="10" customFormat="1" ht="7.5" customHeight="1" x14ac:dyDescent="0.15">
      <c r="A37" s="32" t="s">
        <v>77</v>
      </c>
      <c r="B37" s="33">
        <v>0</v>
      </c>
      <c r="C37" s="33">
        <v>0</v>
      </c>
      <c r="D37" s="33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/>
      <c r="L37" s="35"/>
      <c r="M37" s="53"/>
      <c r="N37" s="34">
        <f t="shared" si="1"/>
        <v>0</v>
      </c>
      <c r="O37" s="33">
        <f>(N37/N86)*100</f>
        <v>0</v>
      </c>
    </row>
    <row r="38" spans="1:15" s="10" customFormat="1" ht="7.5" customHeight="1" x14ac:dyDescent="0.15">
      <c r="A38" s="32" t="s">
        <v>58</v>
      </c>
      <c r="B38" s="33">
        <v>0</v>
      </c>
      <c r="C38" s="33">
        <v>0</v>
      </c>
      <c r="D38" s="33">
        <v>0</v>
      </c>
      <c r="E38" s="35">
        <v>0</v>
      </c>
      <c r="F38" s="35">
        <v>533590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53"/>
      <c r="N38" s="34">
        <f t="shared" si="1"/>
        <v>533590</v>
      </c>
      <c r="O38" s="33">
        <f>(N38/N86)*100</f>
        <v>1.1907591442673</v>
      </c>
    </row>
    <row r="39" spans="1:15" s="20" customFormat="1" ht="9" x14ac:dyDescent="0.15">
      <c r="A39" s="32" t="s">
        <v>33</v>
      </c>
      <c r="B39" s="33">
        <v>4609.2</v>
      </c>
      <c r="C39" s="33">
        <v>4600.78</v>
      </c>
      <c r="D39" s="33">
        <v>5560.68</v>
      </c>
      <c r="E39" s="35">
        <v>4987.57</v>
      </c>
      <c r="F39" s="35">
        <v>4896.01</v>
      </c>
      <c r="G39" s="35">
        <v>4559.72</v>
      </c>
      <c r="H39" s="35">
        <v>4865.8</v>
      </c>
      <c r="I39" s="35">
        <v>4859.1499999999996</v>
      </c>
      <c r="J39" s="35">
        <v>4558.92</v>
      </c>
      <c r="K39" s="35"/>
      <c r="L39" s="35"/>
      <c r="M39" s="53"/>
      <c r="N39" s="34">
        <f t="shared" si="1"/>
        <v>43497.83</v>
      </c>
      <c r="O39" s="33">
        <f>(N39/N86)*100</f>
        <v>9.7069732994030059E-2</v>
      </c>
    </row>
    <row r="40" spans="1:15" s="10" customFormat="1" ht="9" x14ac:dyDescent="0.15">
      <c r="A40" s="37" t="s">
        <v>88</v>
      </c>
      <c r="B40" s="46">
        <v>-628634.59</v>
      </c>
      <c r="C40" s="46">
        <v>-654137.13</v>
      </c>
      <c r="D40" s="46">
        <v>-554913.09</v>
      </c>
      <c r="E40" s="36">
        <v>-604689.06999999995</v>
      </c>
      <c r="F40" s="36">
        <v>-611741.41</v>
      </c>
      <c r="G40" s="36">
        <v>-617368.97</v>
      </c>
      <c r="H40" s="36">
        <v>-559982.02</v>
      </c>
      <c r="I40" s="36">
        <v>-634279.64</v>
      </c>
      <c r="J40" s="36">
        <v>-624730.21</v>
      </c>
      <c r="K40" s="36"/>
      <c r="L40" s="36"/>
      <c r="M40" s="54"/>
      <c r="N40" s="45">
        <f t="shared" si="1"/>
        <v>-5490476.129999999</v>
      </c>
      <c r="O40" s="33">
        <f>(N40/N86)*100</f>
        <v>-12.252543447551185</v>
      </c>
    </row>
    <row r="41" spans="1:15" s="20" customFormat="1" ht="9" x14ac:dyDescent="0.15">
      <c r="A41" s="38" t="s">
        <v>12</v>
      </c>
      <c r="B41" s="34">
        <f t="shared" ref="B41:O41" si="2">SUM(B4:B40)</f>
        <v>3152091.100000001</v>
      </c>
      <c r="C41" s="34">
        <f t="shared" si="2"/>
        <v>3300254.0100000002</v>
      </c>
      <c r="D41" s="34">
        <f t="shared" si="2"/>
        <v>3119289.1</v>
      </c>
      <c r="E41" s="34">
        <f t="shared" si="2"/>
        <v>3662752.0900000012</v>
      </c>
      <c r="F41" s="34">
        <f t="shared" si="2"/>
        <v>3935362.2100000009</v>
      </c>
      <c r="G41" s="34">
        <f t="shared" si="2"/>
        <v>3238440.74</v>
      </c>
      <c r="H41" s="34">
        <f t="shared" si="2"/>
        <v>3718528.4099999997</v>
      </c>
      <c r="I41" s="34">
        <f t="shared" si="2"/>
        <v>3411692.63</v>
      </c>
      <c r="J41" s="34">
        <f t="shared" si="2"/>
        <v>3552054.3000000003</v>
      </c>
      <c r="K41" s="34">
        <f t="shared" si="2"/>
        <v>0</v>
      </c>
      <c r="L41" s="34">
        <f t="shared" si="2"/>
        <v>0</v>
      </c>
      <c r="M41" s="34">
        <f t="shared" si="2"/>
        <v>0</v>
      </c>
      <c r="N41" s="34">
        <f t="shared" si="2"/>
        <v>31090464.589999992</v>
      </c>
      <c r="O41" s="34">
        <f t="shared" si="2"/>
        <v>69.381463314644563</v>
      </c>
    </row>
    <row r="42" spans="1:15" s="10" customFormat="1" ht="8.1" customHeight="1" x14ac:dyDescent="0.15">
      <c r="A42" s="38" t="s">
        <v>59</v>
      </c>
      <c r="B42" s="34">
        <f t="shared" ref="B42:M42" si="3">SUM(B43,B55,B63,B72)</f>
        <v>953155.81</v>
      </c>
      <c r="C42" s="34">
        <f t="shared" si="3"/>
        <v>1025793.3899999999</v>
      </c>
      <c r="D42" s="34">
        <f t="shared" si="3"/>
        <v>1222750.4700000002</v>
      </c>
      <c r="E42" s="34">
        <f t="shared" si="3"/>
        <v>1683644.29</v>
      </c>
      <c r="F42" s="34">
        <f t="shared" si="3"/>
        <v>1230412.72</v>
      </c>
      <c r="G42" s="34">
        <f t="shared" si="3"/>
        <v>1288850.3600000001</v>
      </c>
      <c r="H42" s="34">
        <f t="shared" si="3"/>
        <v>1851321.9300000002</v>
      </c>
      <c r="I42" s="34">
        <f t="shared" si="3"/>
        <v>1088943.7600000002</v>
      </c>
      <c r="J42" s="34">
        <f t="shared" si="3"/>
        <v>3375571.9699999997</v>
      </c>
      <c r="K42" s="34">
        <f t="shared" si="3"/>
        <v>0</v>
      </c>
      <c r="L42" s="34">
        <f t="shared" si="3"/>
        <v>0</v>
      </c>
      <c r="M42" s="34">
        <f t="shared" si="3"/>
        <v>0</v>
      </c>
      <c r="N42" s="34">
        <f t="shared" ref="N42:N78" si="4">SUM(B42:M42)</f>
        <v>13720444.699999999</v>
      </c>
      <c r="O42" s="34">
        <f>(N42/N86)*100</f>
        <v>30.618536685355448</v>
      </c>
    </row>
    <row r="43" spans="1:15" s="10" customFormat="1" ht="8.1" customHeight="1" x14ac:dyDescent="0.15">
      <c r="A43" s="38" t="s">
        <v>60</v>
      </c>
      <c r="B43" s="34">
        <f t="shared" ref="B43:N43" si="5">SUM(B44:B54)</f>
        <v>204687.78999999998</v>
      </c>
      <c r="C43" s="34">
        <f t="shared" si="5"/>
        <v>213499.16999999998</v>
      </c>
      <c r="D43" s="34">
        <f t="shared" si="5"/>
        <v>257552.87</v>
      </c>
      <c r="E43" s="34">
        <f t="shared" si="5"/>
        <v>327301.78000000003</v>
      </c>
      <c r="F43" s="34">
        <f t="shared" si="5"/>
        <v>328212.11000000004</v>
      </c>
      <c r="G43" s="34">
        <f t="shared" si="5"/>
        <v>410151.4</v>
      </c>
      <c r="H43" s="34">
        <f t="shared" si="5"/>
        <v>224663.40000000002</v>
      </c>
      <c r="I43" s="34">
        <f t="shared" si="5"/>
        <v>230083.53</v>
      </c>
      <c r="J43" s="34">
        <f t="shared" si="5"/>
        <v>232986.40000000002</v>
      </c>
      <c r="K43" s="34">
        <f t="shared" si="5"/>
        <v>0</v>
      </c>
      <c r="L43" s="34">
        <f t="shared" si="5"/>
        <v>0</v>
      </c>
      <c r="M43" s="34">
        <f t="shared" si="5"/>
        <v>0</v>
      </c>
      <c r="N43" s="34">
        <f t="shared" si="5"/>
        <v>2429138.4500000002</v>
      </c>
      <c r="O43" s="34">
        <f>(N43/N86)*100</f>
        <v>5.4208640005037498</v>
      </c>
    </row>
    <row r="44" spans="1:15" s="10" customFormat="1" ht="8.1" customHeight="1" x14ac:dyDescent="0.15">
      <c r="A44" s="32" t="s">
        <v>34</v>
      </c>
      <c r="B44" s="33">
        <v>101791.11</v>
      </c>
      <c r="C44" s="33">
        <v>112480.43</v>
      </c>
      <c r="D44" s="33">
        <v>107504.6</v>
      </c>
      <c r="E44" s="33">
        <v>107472.32000000001</v>
      </c>
      <c r="F44" s="33">
        <v>107504.6</v>
      </c>
      <c r="G44" s="33">
        <v>107733.94</v>
      </c>
      <c r="H44" s="33">
        <v>107733.94</v>
      </c>
      <c r="I44" s="33">
        <v>108633.94</v>
      </c>
      <c r="J44" s="33">
        <v>115056.94</v>
      </c>
      <c r="K44" s="33"/>
      <c r="L44" s="33"/>
      <c r="M44" s="33"/>
      <c r="N44" s="34">
        <f t="shared" si="4"/>
        <v>975911.81999999983</v>
      </c>
      <c r="O44" s="33">
        <f>(N44/N86)*100</f>
        <v>2.1778442693145359</v>
      </c>
    </row>
    <row r="45" spans="1:15" s="10" customFormat="1" ht="8.1" customHeight="1" x14ac:dyDescent="0.15">
      <c r="A45" s="32" t="s">
        <v>86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/>
      <c r="L45" s="33"/>
      <c r="M45" s="33"/>
      <c r="N45" s="34">
        <f t="shared" si="4"/>
        <v>0</v>
      </c>
      <c r="O45" s="33">
        <f>(N45/N86)*100</f>
        <v>0</v>
      </c>
    </row>
    <row r="46" spans="1:15" s="10" customFormat="1" ht="8.1" customHeight="1" x14ac:dyDescent="0.15">
      <c r="A46" s="32" t="s">
        <v>95</v>
      </c>
      <c r="B46" s="33">
        <v>65100</v>
      </c>
      <c r="C46" s="33">
        <v>59892</v>
      </c>
      <c r="D46" s="33">
        <v>59892</v>
      </c>
      <c r="E46" s="33">
        <v>59892</v>
      </c>
      <c r="F46" s="33">
        <v>60720</v>
      </c>
      <c r="G46" s="33">
        <v>60720</v>
      </c>
      <c r="H46" s="33">
        <v>60720</v>
      </c>
      <c r="I46" s="33">
        <v>60720</v>
      </c>
      <c r="J46" s="39">
        <v>55512</v>
      </c>
      <c r="K46" s="33"/>
      <c r="L46" s="33"/>
      <c r="M46" s="40"/>
      <c r="N46" s="34">
        <f t="shared" si="4"/>
        <v>543168</v>
      </c>
      <c r="O46" s="33">
        <f>(N46/N86)*100</f>
        <v>1.2121334036870648</v>
      </c>
    </row>
    <row r="47" spans="1:15" s="10" customFormat="1" ht="8.1" customHeight="1" x14ac:dyDescent="0.15">
      <c r="A47" s="32" t="s">
        <v>35</v>
      </c>
      <c r="B47" s="33">
        <v>0</v>
      </c>
      <c r="C47" s="33">
        <v>0</v>
      </c>
      <c r="D47" s="33">
        <v>18419.099999999999</v>
      </c>
      <c r="E47" s="33">
        <v>7875.7</v>
      </c>
      <c r="F47" s="33">
        <v>7947.7</v>
      </c>
      <c r="G47" s="33">
        <v>7947.7</v>
      </c>
      <c r="H47" s="33">
        <v>6947.7</v>
      </c>
      <c r="I47" s="33">
        <v>11467.83</v>
      </c>
      <c r="J47" s="46">
        <v>-34076.300000000003</v>
      </c>
      <c r="K47" s="33"/>
      <c r="L47" s="33"/>
      <c r="M47" s="33"/>
      <c r="N47" s="34">
        <f t="shared" si="4"/>
        <v>26529.429999999993</v>
      </c>
      <c r="O47" s="33">
        <f>(N47/N86)*100</f>
        <v>5.9203061085663582E-2</v>
      </c>
    </row>
    <row r="48" spans="1:15" s="10" customFormat="1" ht="8.1" customHeight="1" x14ac:dyDescent="0.15">
      <c r="A48" s="32" t="s">
        <v>45</v>
      </c>
      <c r="B48" s="33">
        <v>4791.29</v>
      </c>
      <c r="C48" s="33">
        <v>4791.29</v>
      </c>
      <c r="D48" s="33">
        <v>4791.29</v>
      </c>
      <c r="E48" s="33">
        <v>4791.29</v>
      </c>
      <c r="F48" s="33">
        <v>4791.29</v>
      </c>
      <c r="G48" s="33">
        <v>4791.29</v>
      </c>
      <c r="H48" s="33">
        <v>4791.29</v>
      </c>
      <c r="I48" s="33">
        <v>0</v>
      </c>
      <c r="J48" s="33">
        <v>4791.29</v>
      </c>
      <c r="K48" s="33"/>
      <c r="L48" s="33"/>
      <c r="M48" s="33"/>
      <c r="N48" s="34">
        <f t="shared" si="4"/>
        <v>38330.32</v>
      </c>
      <c r="O48" s="33">
        <f>(N48/N86)*100</f>
        <v>8.553792058076759E-2</v>
      </c>
    </row>
    <row r="49" spans="1:15" s="10" customFormat="1" ht="8.1" customHeight="1" x14ac:dyDescent="0.15">
      <c r="A49" s="32" t="s">
        <v>96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184488</v>
      </c>
      <c r="H49" s="33">
        <v>0</v>
      </c>
      <c r="I49" s="46">
        <v>0</v>
      </c>
      <c r="J49" s="33">
        <v>0</v>
      </c>
      <c r="K49" s="33"/>
      <c r="L49" s="33"/>
      <c r="M49" s="33"/>
      <c r="N49" s="34">
        <f t="shared" si="4"/>
        <v>184488</v>
      </c>
      <c r="O49" s="33">
        <f>(N49/N86)*100</f>
        <v>0.41170331716783609</v>
      </c>
    </row>
    <row r="50" spans="1:15" s="10" customFormat="1" ht="8.1" customHeight="1" x14ac:dyDescent="0.15">
      <c r="A50" s="32" t="s">
        <v>111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47232</v>
      </c>
      <c r="K50" s="33"/>
      <c r="L50" s="33"/>
      <c r="M50" s="33"/>
      <c r="N50" s="34">
        <f t="shared" si="4"/>
        <v>47232</v>
      </c>
      <c r="O50" s="33">
        <f>(N50/N86)*100</f>
        <v>0.10540290466844041</v>
      </c>
    </row>
    <row r="51" spans="1:15" s="10" customFormat="1" ht="8.1" customHeight="1" x14ac:dyDescent="0.15">
      <c r="A51" s="32" t="s">
        <v>92</v>
      </c>
      <c r="B51" s="33">
        <v>24370.37</v>
      </c>
      <c r="C51" s="33">
        <v>24370.37</v>
      </c>
      <c r="D51" s="33">
        <v>24370.37</v>
      </c>
      <c r="E51" s="33">
        <v>24370.37</v>
      </c>
      <c r="F51" s="33">
        <v>24370.37</v>
      </c>
      <c r="G51" s="33">
        <v>23870.37</v>
      </c>
      <c r="H51" s="33">
        <v>23870.37</v>
      </c>
      <c r="I51" s="33">
        <v>28661.66</v>
      </c>
      <c r="J51" s="33">
        <v>23870.37</v>
      </c>
      <c r="K51" s="33"/>
      <c r="L51" s="33"/>
      <c r="M51" s="33"/>
      <c r="N51" s="34">
        <f t="shared" si="4"/>
        <v>222124.62</v>
      </c>
      <c r="O51" s="33">
        <f>(N51/N86)*100</f>
        <v>0.49569317721827472</v>
      </c>
    </row>
    <row r="52" spans="1:15" s="10" customFormat="1" ht="8.1" customHeight="1" x14ac:dyDescent="0.15">
      <c r="A52" s="32" t="s">
        <v>80</v>
      </c>
      <c r="B52" s="33">
        <v>2701.59</v>
      </c>
      <c r="C52" s="33">
        <v>11965.08</v>
      </c>
      <c r="D52" s="33">
        <v>29333.34</v>
      </c>
      <c r="E52" s="33">
        <v>116966.67</v>
      </c>
      <c r="F52" s="33">
        <v>116944.72</v>
      </c>
      <c r="G52" s="33">
        <v>14666.67</v>
      </c>
      <c r="H52" s="33">
        <v>14666.67</v>
      </c>
      <c r="I52" s="33">
        <v>14666.67</v>
      </c>
      <c r="J52" s="33">
        <v>14666.67</v>
      </c>
      <c r="K52" s="33"/>
      <c r="L52" s="33"/>
      <c r="M52" s="33"/>
      <c r="N52" s="34">
        <f t="shared" si="4"/>
        <v>336578.07999999996</v>
      </c>
      <c r="O52" s="33">
        <f>(N52/N86)*100</f>
        <v>0.75110745426250647</v>
      </c>
    </row>
    <row r="53" spans="1:15" s="10" customFormat="1" ht="8.1" customHeight="1" x14ac:dyDescent="0.15">
      <c r="A53" s="32" t="s">
        <v>81</v>
      </c>
      <c r="B53" s="33">
        <v>3654.37</v>
      </c>
      <c r="C53" s="33">
        <v>0</v>
      </c>
      <c r="D53" s="33">
        <v>10963.11</v>
      </c>
      <c r="E53" s="33">
        <v>3654.37</v>
      </c>
      <c r="F53" s="33">
        <v>3654.37</v>
      </c>
      <c r="G53" s="33">
        <v>3654.37</v>
      </c>
      <c r="H53" s="33">
        <v>3654.37</v>
      </c>
      <c r="I53" s="33">
        <v>3654.37</v>
      </c>
      <c r="J53" s="46">
        <v>3654.37</v>
      </c>
      <c r="K53" s="33"/>
      <c r="L53" s="33"/>
      <c r="M53" s="33"/>
      <c r="N53" s="34">
        <f t="shared" si="4"/>
        <v>36543.699999999997</v>
      </c>
      <c r="O53" s="33">
        <f>(N53/N86)*100</f>
        <v>8.1550900392362929E-2</v>
      </c>
    </row>
    <row r="54" spans="1:15" s="10" customFormat="1" ht="8.1" customHeight="1" x14ac:dyDescent="0.15">
      <c r="A54" s="32" t="s">
        <v>84</v>
      </c>
      <c r="B54" s="33">
        <v>2279.06</v>
      </c>
      <c r="C54" s="33">
        <v>0</v>
      </c>
      <c r="D54" s="33">
        <v>2279.06</v>
      </c>
      <c r="E54" s="33">
        <v>2279.06</v>
      </c>
      <c r="F54" s="33">
        <v>2279.06</v>
      </c>
      <c r="G54" s="46">
        <v>2279.06</v>
      </c>
      <c r="H54" s="33">
        <v>2279.06</v>
      </c>
      <c r="I54" s="33">
        <v>2279.06</v>
      </c>
      <c r="J54" s="33">
        <v>2279.06</v>
      </c>
      <c r="K54" s="33"/>
      <c r="L54" s="33"/>
      <c r="M54" s="33"/>
      <c r="N54" s="34">
        <f t="shared" si="4"/>
        <v>18232.48</v>
      </c>
      <c r="O54" s="33">
        <f>(N54/N86)*100</f>
        <v>4.0687592126296711E-2</v>
      </c>
    </row>
    <row r="55" spans="1:15" s="10" customFormat="1" ht="9" x14ac:dyDescent="0.15">
      <c r="A55" s="38" t="s">
        <v>61</v>
      </c>
      <c r="B55" s="34">
        <f t="shared" ref="B55:M55" si="6">SUM(B56:B62)</f>
        <v>748262.58000000007</v>
      </c>
      <c r="C55" s="34">
        <f t="shared" si="6"/>
        <v>787729.74</v>
      </c>
      <c r="D55" s="34">
        <f t="shared" si="6"/>
        <v>787921.97000000009</v>
      </c>
      <c r="E55" s="34">
        <f t="shared" si="6"/>
        <v>843872.18</v>
      </c>
      <c r="F55" s="34">
        <f t="shared" si="6"/>
        <v>862738.5</v>
      </c>
      <c r="G55" s="34">
        <f t="shared" si="6"/>
        <v>836243.49</v>
      </c>
      <c r="H55" s="34">
        <f t="shared" si="6"/>
        <v>824026.21000000008</v>
      </c>
      <c r="I55" s="34">
        <f t="shared" si="6"/>
        <v>836740.37000000011</v>
      </c>
      <c r="J55" s="34">
        <f t="shared" si="6"/>
        <v>894110.05</v>
      </c>
      <c r="K55" s="34">
        <f t="shared" si="6"/>
        <v>0</v>
      </c>
      <c r="L55" s="34">
        <f t="shared" si="6"/>
        <v>0</v>
      </c>
      <c r="M55" s="34">
        <f t="shared" si="6"/>
        <v>0</v>
      </c>
      <c r="N55" s="34">
        <f t="shared" si="4"/>
        <v>7421645.0899999999</v>
      </c>
      <c r="O55" s="34">
        <f>(N55/N86)*100</f>
        <v>16.56213901389458</v>
      </c>
    </row>
    <row r="56" spans="1:15" s="10" customFormat="1" ht="8.1" customHeight="1" x14ac:dyDescent="0.15">
      <c r="A56" s="32" t="s">
        <v>36</v>
      </c>
      <c r="B56" s="33">
        <v>0</v>
      </c>
      <c r="C56" s="33">
        <v>16306.2</v>
      </c>
      <c r="D56" s="33">
        <v>21398.799999999999</v>
      </c>
      <c r="E56" s="33">
        <v>29379.93</v>
      </c>
      <c r="F56" s="33">
        <v>21398.799999999999</v>
      </c>
      <c r="G56" s="33">
        <v>21398.799999999999</v>
      </c>
      <c r="H56" s="33">
        <v>21398.799999999999</v>
      </c>
      <c r="I56" s="33">
        <v>21398.799999999999</v>
      </c>
      <c r="J56" s="33">
        <v>21398.799999999999</v>
      </c>
      <c r="K56" s="33"/>
      <c r="L56" s="33"/>
      <c r="M56" s="33"/>
      <c r="N56" s="34">
        <f t="shared" si="4"/>
        <v>174078.92999999996</v>
      </c>
      <c r="O56" s="33">
        <f>(N56/N86)*100</f>
        <v>0.38847444240290707</v>
      </c>
    </row>
    <row r="57" spans="1:15" s="10" customFormat="1" ht="8.1" customHeight="1" x14ac:dyDescent="0.15">
      <c r="A57" s="32" t="s">
        <v>55</v>
      </c>
      <c r="B57" s="33">
        <v>0</v>
      </c>
      <c r="C57" s="33">
        <v>0</v>
      </c>
      <c r="D57" s="33">
        <v>0</v>
      </c>
      <c r="E57" s="33">
        <v>0</v>
      </c>
      <c r="F57" s="33">
        <v>23288.26</v>
      </c>
      <c r="G57" s="33">
        <v>0</v>
      </c>
      <c r="H57" s="33">
        <v>7587.89</v>
      </c>
      <c r="I57" s="33">
        <v>10477.18</v>
      </c>
      <c r="J57" s="33">
        <v>19256.64</v>
      </c>
      <c r="K57" s="33"/>
      <c r="L57" s="33"/>
      <c r="M57" s="33"/>
      <c r="N57" s="34">
        <f t="shared" si="4"/>
        <v>60609.97</v>
      </c>
      <c r="O57" s="33">
        <f>(N57/N86)*100</f>
        <v>0.13525717500565365</v>
      </c>
    </row>
    <row r="58" spans="1:15" s="10" customFormat="1" ht="8.1" customHeight="1" x14ac:dyDescent="0.15">
      <c r="A58" s="32" t="s">
        <v>75</v>
      </c>
      <c r="B58" s="33">
        <v>0</v>
      </c>
      <c r="C58" s="33">
        <v>0</v>
      </c>
      <c r="D58" s="33">
        <v>0</v>
      </c>
      <c r="E58" s="33">
        <v>0</v>
      </c>
      <c r="F58" s="33">
        <v>4320</v>
      </c>
      <c r="G58" s="33">
        <v>0</v>
      </c>
      <c r="H58" s="33">
        <v>0</v>
      </c>
      <c r="I58" s="33">
        <v>0</v>
      </c>
      <c r="J58" s="33">
        <v>0</v>
      </c>
      <c r="K58" s="33"/>
      <c r="L58" s="33"/>
      <c r="M58" s="33"/>
      <c r="N58" s="34">
        <f t="shared" si="4"/>
        <v>4320</v>
      </c>
      <c r="O58" s="33">
        <f>(N58/N86)*100</f>
        <v>9.6405095733329647E-3</v>
      </c>
    </row>
    <row r="59" spans="1:15" s="10" customFormat="1" ht="8.1" customHeight="1" x14ac:dyDescent="0.15">
      <c r="A59" s="32" t="s">
        <v>56</v>
      </c>
      <c r="B59" s="33">
        <v>0</v>
      </c>
      <c r="C59" s="33">
        <v>0</v>
      </c>
      <c r="D59" s="33">
        <v>40822.97</v>
      </c>
      <c r="E59" s="33">
        <v>40822.97</v>
      </c>
      <c r="F59" s="33">
        <v>40822.97</v>
      </c>
      <c r="G59" s="33">
        <v>40822.97</v>
      </c>
      <c r="H59" s="33">
        <v>41961.96</v>
      </c>
      <c r="I59" s="33">
        <v>41050.769999999997</v>
      </c>
      <c r="J59" s="33">
        <v>82101.539999999994</v>
      </c>
      <c r="K59" s="33"/>
      <c r="L59" s="33"/>
      <c r="M59" s="33"/>
      <c r="N59" s="34">
        <f t="shared" si="4"/>
        <v>328406.14999999997</v>
      </c>
      <c r="O59" s="33">
        <f>(N59/N86)*100</f>
        <v>0.73287097986491234</v>
      </c>
    </row>
    <row r="60" spans="1:15" s="10" customFormat="1" ht="8.1" customHeight="1" x14ac:dyDescent="0.15">
      <c r="A60" s="32" t="s">
        <v>57</v>
      </c>
      <c r="B60" s="35">
        <v>89152.94</v>
      </c>
      <c r="C60" s="33">
        <v>66456.600000000006</v>
      </c>
      <c r="D60" s="33">
        <v>60750.74</v>
      </c>
      <c r="E60" s="33">
        <v>60755.39</v>
      </c>
      <c r="F60" s="33">
        <v>61944.3</v>
      </c>
      <c r="G60" s="33">
        <v>60273.56</v>
      </c>
      <c r="H60" s="33">
        <v>70770.91</v>
      </c>
      <c r="I60" s="33">
        <v>61519.7</v>
      </c>
      <c r="J60" s="33">
        <v>65601.570000000007</v>
      </c>
      <c r="K60" s="33"/>
      <c r="L60" s="33"/>
      <c r="M60" s="33"/>
      <c r="N60" s="34">
        <f>SUM(B60:M60)</f>
        <v>597225.71</v>
      </c>
      <c r="O60" s="33">
        <f>(N60/N86)*100</f>
        <v>1.3327685589573095</v>
      </c>
    </row>
    <row r="61" spans="1:15" s="10" customFormat="1" ht="8.1" customHeight="1" x14ac:dyDescent="0.15">
      <c r="A61" s="32" t="s">
        <v>97</v>
      </c>
      <c r="B61" s="35">
        <v>647209.92000000004</v>
      </c>
      <c r="C61" s="33">
        <v>691877.24</v>
      </c>
      <c r="D61" s="33">
        <v>650669.79</v>
      </c>
      <c r="E61" s="33">
        <v>697444.25</v>
      </c>
      <c r="F61" s="33">
        <v>694134.92</v>
      </c>
      <c r="G61" s="33">
        <v>695719.75</v>
      </c>
      <c r="H61" s="33">
        <v>664278.24</v>
      </c>
      <c r="I61" s="33">
        <v>683107.4</v>
      </c>
      <c r="J61" s="33">
        <v>687208.52</v>
      </c>
      <c r="K61" s="33"/>
      <c r="L61" s="33"/>
      <c r="M61" s="33"/>
      <c r="N61" s="34">
        <f>SUM(B61:M61)</f>
        <v>6111650.0300000012</v>
      </c>
      <c r="O61" s="33">
        <f>(N61/N86)*100</f>
        <v>13.638754773860118</v>
      </c>
    </row>
    <row r="62" spans="1:15" s="10" customFormat="1" ht="8.1" customHeight="1" x14ac:dyDescent="0.15">
      <c r="A62" s="32" t="s">
        <v>98</v>
      </c>
      <c r="B62" s="33">
        <v>11899.72</v>
      </c>
      <c r="C62" s="33">
        <v>13089.7</v>
      </c>
      <c r="D62" s="33">
        <v>14279.67</v>
      </c>
      <c r="E62" s="35">
        <v>15469.64</v>
      </c>
      <c r="F62" s="35">
        <v>16829.25</v>
      </c>
      <c r="G62" s="35">
        <v>18028.41</v>
      </c>
      <c r="H62" s="35">
        <v>18028.41</v>
      </c>
      <c r="I62" s="35">
        <v>19186.52</v>
      </c>
      <c r="J62" s="35">
        <v>18542.98</v>
      </c>
      <c r="K62" s="35"/>
      <c r="L62" s="35"/>
      <c r="M62" s="35"/>
      <c r="N62" s="34">
        <f>SUM(B62:M62)</f>
        <v>145354.30000000002</v>
      </c>
      <c r="O62" s="33">
        <f>(N62/N86)*100</f>
        <v>0.32437257423034999</v>
      </c>
    </row>
    <row r="63" spans="1:15" s="10" customFormat="1" ht="9" x14ac:dyDescent="0.15">
      <c r="A63" s="38" t="s">
        <v>62</v>
      </c>
      <c r="B63" s="34">
        <f t="shared" ref="B63:M63" si="7">SUM(B64:B71)</f>
        <v>0</v>
      </c>
      <c r="C63" s="34">
        <f t="shared" si="7"/>
        <v>18231.830000000002</v>
      </c>
      <c r="D63" s="34">
        <f t="shared" si="7"/>
        <v>15103.32</v>
      </c>
      <c r="E63" s="34">
        <f t="shared" si="7"/>
        <v>12336.31</v>
      </c>
      <c r="F63" s="34">
        <f t="shared" si="7"/>
        <v>37727.22</v>
      </c>
      <c r="G63" s="34">
        <f t="shared" si="7"/>
        <v>38419.49</v>
      </c>
      <c r="H63" s="34">
        <f t="shared" si="7"/>
        <v>10452.92</v>
      </c>
      <c r="I63" s="34">
        <f t="shared" si="7"/>
        <v>10557.11</v>
      </c>
      <c r="J63" s="34">
        <f t="shared" si="7"/>
        <v>10555.47</v>
      </c>
      <c r="K63" s="34">
        <f t="shared" si="7"/>
        <v>0</v>
      </c>
      <c r="L63" s="34">
        <f t="shared" si="7"/>
        <v>0</v>
      </c>
      <c r="M63" s="34">
        <f t="shared" si="7"/>
        <v>0</v>
      </c>
      <c r="N63" s="34">
        <f t="shared" si="4"/>
        <v>153383.67000000001</v>
      </c>
      <c r="O63" s="34">
        <f>(N63/N86)*100</f>
        <v>0.34229091181202415</v>
      </c>
    </row>
    <row r="64" spans="1:15" s="10" customFormat="1" ht="8.1" customHeight="1" x14ac:dyDescent="0.15">
      <c r="A64" s="32" t="s">
        <v>99</v>
      </c>
      <c r="B64" s="33">
        <v>0</v>
      </c>
      <c r="C64" s="33">
        <v>15431.83</v>
      </c>
      <c r="D64" s="33">
        <v>12303.32</v>
      </c>
      <c r="E64" s="33">
        <v>12336.31</v>
      </c>
      <c r="F64" s="33">
        <v>11658.19</v>
      </c>
      <c r="G64" s="33">
        <v>10454.700000000001</v>
      </c>
      <c r="H64" s="33">
        <v>10452.92</v>
      </c>
      <c r="I64" s="33">
        <v>10557.11</v>
      </c>
      <c r="J64" s="33">
        <v>10555.47</v>
      </c>
      <c r="K64" s="33"/>
      <c r="L64" s="33"/>
      <c r="M64" s="33"/>
      <c r="N64" s="34">
        <f t="shared" si="4"/>
        <v>93749.85</v>
      </c>
      <c r="O64" s="33">
        <f>(N64/N86)*100</f>
        <v>0.20921211259803926</v>
      </c>
    </row>
    <row r="65" spans="1:15" s="10" customFormat="1" ht="8.1" customHeight="1" x14ac:dyDescent="0.15">
      <c r="A65" s="32" t="s">
        <v>71</v>
      </c>
      <c r="B65" s="33">
        <v>0</v>
      </c>
      <c r="C65" s="33">
        <v>2800</v>
      </c>
      <c r="D65" s="33">
        <v>2800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/>
      <c r="L65" s="33"/>
      <c r="M65" s="33"/>
      <c r="N65" s="34">
        <f t="shared" si="4"/>
        <v>5600</v>
      </c>
      <c r="O65" s="33">
        <f>(N65/N$86)*100</f>
        <v>1.2496956854320508E-2</v>
      </c>
    </row>
    <row r="66" spans="1:15" s="10" customFormat="1" ht="8.1" customHeight="1" x14ac:dyDescent="0.15">
      <c r="A66" s="32" t="s">
        <v>85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/>
      <c r="L66" s="33"/>
      <c r="M66" s="33"/>
      <c r="N66" s="34">
        <f t="shared" si="4"/>
        <v>0</v>
      </c>
      <c r="O66" s="33">
        <f>(N66/N$86)*100</f>
        <v>0</v>
      </c>
    </row>
    <row r="67" spans="1:15" s="10" customFormat="1" ht="8.1" customHeight="1" x14ac:dyDescent="0.15">
      <c r="A67" s="32" t="s">
        <v>100</v>
      </c>
      <c r="B67" s="33">
        <v>0</v>
      </c>
      <c r="C67" s="33">
        <v>0</v>
      </c>
      <c r="D67" s="33">
        <v>0</v>
      </c>
      <c r="E67" s="33">
        <v>0</v>
      </c>
      <c r="F67" s="33">
        <v>8900.41</v>
      </c>
      <c r="G67" s="33">
        <v>8900.41</v>
      </c>
      <c r="H67" s="33">
        <v>0</v>
      </c>
      <c r="I67" s="33">
        <v>0</v>
      </c>
      <c r="J67" s="33">
        <v>0</v>
      </c>
      <c r="K67" s="33"/>
      <c r="L67" s="33"/>
      <c r="M67" s="33"/>
      <c r="N67" s="34">
        <f t="shared" si="4"/>
        <v>17800.82</v>
      </c>
      <c r="O67" s="33">
        <f>(N67/N$86)*100</f>
        <v>3.9724299912772432E-2</v>
      </c>
    </row>
    <row r="68" spans="1:15" s="10" customFormat="1" ht="8.1" customHeight="1" x14ac:dyDescent="0.15">
      <c r="A68" s="32" t="s">
        <v>89</v>
      </c>
      <c r="B68" s="33">
        <v>0</v>
      </c>
      <c r="C68" s="33">
        <v>0</v>
      </c>
      <c r="D68" s="33">
        <v>0</v>
      </c>
      <c r="E68" s="33">
        <v>0</v>
      </c>
      <c r="F68" s="33">
        <v>11605.87</v>
      </c>
      <c r="G68" s="33">
        <v>11605.87</v>
      </c>
      <c r="H68" s="33">
        <v>0</v>
      </c>
      <c r="I68" s="33">
        <v>0</v>
      </c>
      <c r="J68" s="33">
        <v>0</v>
      </c>
      <c r="K68" s="33"/>
      <c r="L68" s="33"/>
      <c r="M68" s="33"/>
      <c r="N68" s="34">
        <f>SUM(B68:M68)</f>
        <v>23211.74</v>
      </c>
      <c r="O68" s="33">
        <f>(N68/N86)*100</f>
        <v>5.1799305945304568E-2</v>
      </c>
    </row>
    <row r="69" spans="1:15" s="10" customFormat="1" ht="8.1" customHeight="1" x14ac:dyDescent="0.15">
      <c r="A69" s="32" t="s">
        <v>101</v>
      </c>
      <c r="B69" s="33">
        <v>0</v>
      </c>
      <c r="C69" s="33">
        <v>0</v>
      </c>
      <c r="D69" s="33">
        <v>0</v>
      </c>
      <c r="E69" s="33">
        <v>0</v>
      </c>
      <c r="F69" s="33">
        <v>5562.75</v>
      </c>
      <c r="G69" s="33">
        <v>5562.74</v>
      </c>
      <c r="H69" s="33">
        <v>0</v>
      </c>
      <c r="I69" s="33">
        <v>0</v>
      </c>
      <c r="J69" s="33">
        <v>0</v>
      </c>
      <c r="K69" s="33"/>
      <c r="L69" s="33"/>
      <c r="M69" s="33"/>
      <c r="N69" s="34">
        <f t="shared" ref="N69:N71" si="8">SUM(B69:M69)</f>
        <v>11125.49</v>
      </c>
      <c r="O69" s="33">
        <f>(N69/N$86)*100</f>
        <v>2.4827637234495409E-2</v>
      </c>
    </row>
    <row r="70" spans="1:15" s="10" customFormat="1" ht="8.1" customHeight="1" x14ac:dyDescent="0.15">
      <c r="A70" s="32" t="s">
        <v>102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560.71</v>
      </c>
      <c r="H70" s="33">
        <v>0</v>
      </c>
      <c r="I70" s="33">
        <v>0</v>
      </c>
      <c r="J70" s="33">
        <v>0</v>
      </c>
      <c r="K70" s="33"/>
      <c r="L70" s="33"/>
      <c r="M70" s="33"/>
      <c r="N70" s="34">
        <f t="shared" si="8"/>
        <v>560.71</v>
      </c>
      <c r="O70" s="33">
        <f>(N70/N$86)*100</f>
        <v>1.2512801210332238E-3</v>
      </c>
    </row>
    <row r="71" spans="1:15" s="10" customFormat="1" ht="8.25" customHeight="1" x14ac:dyDescent="0.15">
      <c r="A71" s="32" t="s">
        <v>103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1335.06</v>
      </c>
      <c r="H71" s="33">
        <v>0</v>
      </c>
      <c r="I71" s="33">
        <v>0</v>
      </c>
      <c r="J71" s="33">
        <v>0</v>
      </c>
      <c r="K71" s="33"/>
      <c r="L71" s="33"/>
      <c r="M71" s="33"/>
      <c r="N71" s="34">
        <f t="shared" si="8"/>
        <v>1335.06</v>
      </c>
      <c r="O71" s="33">
        <f>(N71/N$86)*100</f>
        <v>2.9793191460587747E-3</v>
      </c>
    </row>
    <row r="72" spans="1:15" s="10" customFormat="1" ht="7.5" customHeight="1" x14ac:dyDescent="0.15">
      <c r="A72" s="38" t="s">
        <v>63</v>
      </c>
      <c r="B72" s="34">
        <f t="shared" ref="B72:N72" si="9">SUM(B73:B85)</f>
        <v>205.44</v>
      </c>
      <c r="C72" s="34">
        <f t="shared" si="9"/>
        <v>6332.65</v>
      </c>
      <c r="D72" s="34">
        <f t="shared" si="9"/>
        <v>162172.31</v>
      </c>
      <c r="E72" s="34">
        <f t="shared" si="9"/>
        <v>500134.01999999996</v>
      </c>
      <c r="F72" s="34">
        <f t="shared" si="9"/>
        <v>1734.89</v>
      </c>
      <c r="G72" s="34">
        <f t="shared" si="9"/>
        <v>4035.98</v>
      </c>
      <c r="H72" s="34">
        <f t="shared" si="9"/>
        <v>792179.4</v>
      </c>
      <c r="I72" s="45">
        <f t="shared" si="9"/>
        <v>11562.75</v>
      </c>
      <c r="J72" s="34">
        <f t="shared" si="9"/>
        <v>2237920.0499999998</v>
      </c>
      <c r="K72" s="45">
        <f t="shared" si="9"/>
        <v>0</v>
      </c>
      <c r="L72" s="34">
        <f t="shared" si="9"/>
        <v>0</v>
      </c>
      <c r="M72" s="34">
        <f t="shared" si="9"/>
        <v>0</v>
      </c>
      <c r="N72" s="34">
        <f t="shared" si="9"/>
        <v>3716277.49</v>
      </c>
      <c r="O72" s="34">
        <f>(N72/N86)*100</f>
        <v>8.2932427591450928</v>
      </c>
    </row>
    <row r="73" spans="1:15" s="10" customFormat="1" ht="7.5" customHeight="1" x14ac:dyDescent="0.15">
      <c r="A73" s="32" t="s">
        <v>37</v>
      </c>
      <c r="B73" s="33">
        <v>205.44</v>
      </c>
      <c r="C73" s="33">
        <v>6332.65</v>
      </c>
      <c r="D73" s="33">
        <v>11344.31</v>
      </c>
      <c r="E73" s="33">
        <v>2229.16</v>
      </c>
      <c r="F73" s="33">
        <v>1734.89</v>
      </c>
      <c r="G73" s="33">
        <v>4035.98</v>
      </c>
      <c r="H73" s="46">
        <v>2329.1999999999998</v>
      </c>
      <c r="I73" s="33">
        <v>11562.75</v>
      </c>
      <c r="J73" s="33">
        <v>2989.95</v>
      </c>
      <c r="K73" s="33"/>
      <c r="L73" s="33"/>
      <c r="M73" s="33"/>
      <c r="N73" s="34">
        <f t="shared" si="4"/>
        <v>42764.329999999994</v>
      </c>
      <c r="O73" s="33">
        <f>(N73/N86)*100</f>
        <v>9.5432854806057885E-2</v>
      </c>
    </row>
    <row r="74" spans="1:15" s="10" customFormat="1" ht="7.5" customHeight="1" x14ac:dyDescent="0.15">
      <c r="A74" s="32" t="s">
        <v>104</v>
      </c>
      <c r="B74" s="33"/>
      <c r="C74" s="33">
        <v>0</v>
      </c>
      <c r="D74" s="33">
        <v>150828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/>
      <c r="L74" s="33"/>
      <c r="M74" s="46"/>
      <c r="N74" s="34">
        <f t="shared" si="4"/>
        <v>150828</v>
      </c>
      <c r="O74" s="33">
        <f>(N74/N86)*100</f>
        <v>0.33658768007561674</v>
      </c>
    </row>
    <row r="75" spans="1:15" s="10" customFormat="1" ht="7.5" customHeight="1" x14ac:dyDescent="0.15">
      <c r="A75" s="32" t="s">
        <v>105</v>
      </c>
      <c r="B75" s="33"/>
      <c r="C75" s="33">
        <v>0</v>
      </c>
      <c r="D75" s="33">
        <v>0</v>
      </c>
      <c r="E75" s="33">
        <v>497904.86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/>
      <c r="L75" s="33"/>
      <c r="M75" s="46"/>
      <c r="N75" s="34">
        <f t="shared" si="4"/>
        <v>497904.86</v>
      </c>
      <c r="O75" s="33">
        <f>(N75/N86)*100</f>
        <v>1.1111242058886595</v>
      </c>
    </row>
    <row r="76" spans="1:15" s="10" customFormat="1" ht="7.5" customHeight="1" x14ac:dyDescent="0.15">
      <c r="A76" s="32" t="s">
        <v>106</v>
      </c>
      <c r="B76" s="33"/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67504.89</v>
      </c>
      <c r="I76" s="33">
        <v>0</v>
      </c>
      <c r="J76" s="33">
        <v>0</v>
      </c>
      <c r="K76" s="33"/>
      <c r="L76" s="46"/>
      <c r="M76" s="46"/>
      <c r="N76" s="34">
        <f t="shared" si="4"/>
        <v>67504.89</v>
      </c>
      <c r="O76" s="33">
        <f>(N76/N86)*100</f>
        <v>0.1506438746045807</v>
      </c>
    </row>
    <row r="77" spans="1:15" s="10" customFormat="1" ht="7.5" customHeight="1" x14ac:dyDescent="0.15">
      <c r="A77" s="32" t="s">
        <v>107</v>
      </c>
      <c r="B77" s="41"/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27345.31</v>
      </c>
      <c r="I77" s="41">
        <v>0</v>
      </c>
      <c r="J77" s="41">
        <v>0</v>
      </c>
      <c r="K77" s="44"/>
      <c r="L77" s="41"/>
      <c r="M77" s="41"/>
      <c r="N77" s="34">
        <f t="shared" si="4"/>
        <v>27345.31</v>
      </c>
      <c r="O77" s="33">
        <f>(N77/N86)*100</f>
        <v>6.1023778435360575E-2</v>
      </c>
    </row>
    <row r="78" spans="1:15" s="10" customFormat="1" ht="7.5" customHeight="1" x14ac:dyDescent="0.15">
      <c r="A78" s="32" t="s">
        <v>108</v>
      </c>
      <c r="B78" s="33"/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300000</v>
      </c>
      <c r="I78" s="33">
        <v>0</v>
      </c>
      <c r="J78" s="33">
        <v>0</v>
      </c>
      <c r="K78" s="33"/>
      <c r="L78" s="46"/>
      <c r="M78" s="46"/>
      <c r="N78" s="34">
        <f t="shared" si="4"/>
        <v>300000</v>
      </c>
      <c r="O78" s="33">
        <f>(N78/N86)*100</f>
        <v>0.66947983148145596</v>
      </c>
    </row>
    <row r="79" spans="1:15" s="10" customFormat="1" ht="7.5" customHeight="1" x14ac:dyDescent="0.15">
      <c r="A79" s="32" t="s">
        <v>109</v>
      </c>
      <c r="B79" s="41"/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125000</v>
      </c>
      <c r="I79" s="41">
        <v>0</v>
      </c>
      <c r="J79" s="41">
        <v>0</v>
      </c>
      <c r="K79" s="44"/>
      <c r="L79" s="41"/>
      <c r="M79" s="41"/>
      <c r="N79" s="34">
        <f t="shared" ref="N79:N85" si="10">SUM(B79:M79)</f>
        <v>125000</v>
      </c>
      <c r="O79" s="33">
        <f>(N79/N86)*100</f>
        <v>0.27894992978393995</v>
      </c>
    </row>
    <row r="80" spans="1:15" s="10" customFormat="1" ht="7.5" customHeight="1" x14ac:dyDescent="0.15">
      <c r="A80" s="32" t="s">
        <v>112</v>
      </c>
      <c r="B80" s="41"/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270000</v>
      </c>
      <c r="I80" s="41">
        <v>0</v>
      </c>
      <c r="J80" s="41">
        <v>200000</v>
      </c>
      <c r="K80" s="44"/>
      <c r="L80" s="41"/>
      <c r="M80" s="41"/>
      <c r="N80" s="34">
        <f t="shared" si="10"/>
        <v>470000</v>
      </c>
      <c r="O80" s="33">
        <f>(N80/N86)*100</f>
        <v>1.0488517359876142</v>
      </c>
    </row>
    <row r="81" spans="1:15" s="10" customFormat="1" ht="7.5" customHeight="1" x14ac:dyDescent="0.15">
      <c r="A81" s="32" t="s">
        <v>113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700000</v>
      </c>
      <c r="K81" s="44"/>
      <c r="L81" s="41"/>
      <c r="M81" s="41"/>
      <c r="N81" s="34">
        <f t="shared" si="10"/>
        <v>700000</v>
      </c>
      <c r="O81" s="33">
        <f>(N81/N86)*100</f>
        <v>1.5621196067900638</v>
      </c>
    </row>
    <row r="82" spans="1:15" s="10" customFormat="1" ht="7.5" customHeight="1" x14ac:dyDescent="0.15">
      <c r="A82" s="32" t="s">
        <v>113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1334930.1000000001</v>
      </c>
      <c r="K82" s="44"/>
      <c r="L82" s="41"/>
      <c r="M82" s="41"/>
      <c r="N82" s="34">
        <f t="shared" si="10"/>
        <v>1334930.1000000001</v>
      </c>
      <c r="O82" s="33">
        <f>(N82/N86)*100</f>
        <v>2.9790292612917439</v>
      </c>
    </row>
    <row r="83" spans="1:15" s="10" customFormat="1" ht="7.5" customHeight="1" x14ac:dyDescent="0.15">
      <c r="A83" s="32"/>
      <c r="B83" s="41">
        <v>0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4"/>
      <c r="L83" s="41"/>
      <c r="M83" s="41"/>
      <c r="N83" s="34">
        <f t="shared" si="10"/>
        <v>0</v>
      </c>
      <c r="O83" s="33">
        <f>(N83/N86)*100</f>
        <v>0</v>
      </c>
    </row>
    <row r="84" spans="1:15" s="10" customFormat="1" ht="7.5" customHeight="1" x14ac:dyDescent="0.15">
      <c r="A84" s="32"/>
      <c r="B84" s="41">
        <v>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4"/>
      <c r="L84" s="41"/>
      <c r="M84" s="41"/>
      <c r="N84" s="34">
        <f t="shared" si="10"/>
        <v>0</v>
      </c>
      <c r="O84" s="33">
        <f>(N84/N86)*100</f>
        <v>0</v>
      </c>
    </row>
    <row r="85" spans="1:15" s="10" customFormat="1" ht="7.5" customHeight="1" x14ac:dyDescent="0.15">
      <c r="A85" s="32"/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4"/>
      <c r="L85" s="41"/>
      <c r="M85" s="41"/>
      <c r="N85" s="34">
        <f t="shared" si="10"/>
        <v>0</v>
      </c>
      <c r="O85" s="33">
        <f>(N85/N86)*100</f>
        <v>0</v>
      </c>
    </row>
    <row r="86" spans="1:15" s="10" customFormat="1" ht="13.5" customHeight="1" thickBot="1" x14ac:dyDescent="0.2">
      <c r="A86" s="30" t="s">
        <v>14</v>
      </c>
      <c r="B86" s="31">
        <f t="shared" ref="B86:O86" si="11">SUM(B41:B42)</f>
        <v>4105246.9100000011</v>
      </c>
      <c r="C86" s="31">
        <f t="shared" si="11"/>
        <v>4326047.4000000004</v>
      </c>
      <c r="D86" s="31">
        <f t="shared" si="11"/>
        <v>4342039.57</v>
      </c>
      <c r="E86" s="31">
        <f t="shared" si="11"/>
        <v>5346396.3800000008</v>
      </c>
      <c r="F86" s="31">
        <f t="shared" si="11"/>
        <v>5165774.9300000006</v>
      </c>
      <c r="G86" s="31">
        <f t="shared" si="11"/>
        <v>4527291.1000000006</v>
      </c>
      <c r="H86" s="31">
        <f t="shared" si="11"/>
        <v>5569850.3399999999</v>
      </c>
      <c r="I86" s="31">
        <f t="shared" si="11"/>
        <v>4500636.3900000006</v>
      </c>
      <c r="J86" s="31">
        <f t="shared" si="11"/>
        <v>6927626.2699999996</v>
      </c>
      <c r="K86" s="31">
        <f t="shared" si="11"/>
        <v>0</v>
      </c>
      <c r="L86" s="31">
        <f t="shared" si="11"/>
        <v>0</v>
      </c>
      <c r="M86" s="31">
        <f t="shared" si="11"/>
        <v>0</v>
      </c>
      <c r="N86" s="31">
        <f t="shared" si="11"/>
        <v>44810909.289999992</v>
      </c>
      <c r="O86" s="43">
        <f t="shared" si="11"/>
        <v>100.00000000000001</v>
      </c>
    </row>
    <row r="87" spans="1:15" ht="3.75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4"/>
    </row>
    <row r="88" spans="1:15" ht="3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4"/>
    </row>
    <row r="89" spans="1:15" ht="19.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4"/>
    </row>
    <row r="90" spans="1:15" ht="18.75" thickBot="1" x14ac:dyDescent="0.3">
      <c r="A90" s="57" t="s">
        <v>114</v>
      </c>
      <c r="B90" s="57"/>
      <c r="C90" s="57"/>
      <c r="D90" s="57"/>
      <c r="E90" s="57"/>
      <c r="F90" s="57"/>
      <c r="G90" s="57"/>
      <c r="H90" s="57"/>
      <c r="I90" s="57"/>
      <c r="J90" s="4"/>
      <c r="K90" s="4"/>
      <c r="L90" s="4"/>
      <c r="M90" s="4"/>
      <c r="N90" s="5"/>
      <c r="O90" s="4"/>
    </row>
    <row r="91" spans="1:15" s="13" customFormat="1" ht="12" thickBot="1" x14ac:dyDescent="0.25">
      <c r="A91" s="15" t="s">
        <v>0</v>
      </c>
      <c r="B91" s="14" t="s">
        <v>1</v>
      </c>
      <c r="C91" s="14" t="s">
        <v>2</v>
      </c>
      <c r="D91" s="14" t="s">
        <v>3</v>
      </c>
      <c r="E91" s="14" t="s">
        <v>4</v>
      </c>
      <c r="F91" s="14" t="s">
        <v>19</v>
      </c>
      <c r="G91" s="14" t="s">
        <v>21</v>
      </c>
      <c r="H91" s="14" t="s">
        <v>22</v>
      </c>
      <c r="I91" s="14" t="s">
        <v>23</v>
      </c>
      <c r="J91" s="14" t="s">
        <v>24</v>
      </c>
      <c r="K91" s="14" t="s">
        <v>25</v>
      </c>
      <c r="L91" s="14" t="s">
        <v>26</v>
      </c>
      <c r="M91" s="14" t="s">
        <v>27</v>
      </c>
      <c r="N91" s="14" t="s">
        <v>15</v>
      </c>
      <c r="O91" s="6" t="s">
        <v>5</v>
      </c>
    </row>
    <row r="92" spans="1:15" s="20" customFormat="1" ht="9" x14ac:dyDescent="0.15">
      <c r="A92" s="16" t="s">
        <v>16</v>
      </c>
      <c r="B92" s="17">
        <v>144073.25</v>
      </c>
      <c r="C92" s="17">
        <v>85469.56</v>
      </c>
      <c r="D92" s="17">
        <v>74248.17</v>
      </c>
      <c r="E92" s="17">
        <v>58982.74</v>
      </c>
      <c r="F92" s="17">
        <v>72311.02</v>
      </c>
      <c r="G92" s="17">
        <v>78552.13</v>
      </c>
      <c r="H92" s="17">
        <v>70366.759999999995</v>
      </c>
      <c r="I92" s="17">
        <v>95538.96</v>
      </c>
      <c r="J92" s="17">
        <v>62115.33</v>
      </c>
      <c r="K92" s="17"/>
      <c r="L92" s="17"/>
      <c r="M92" s="17"/>
      <c r="N92" s="18">
        <f t="shared" ref="N92:N108" si="12">SUM(B92:M92)</f>
        <v>741657.91999999993</v>
      </c>
      <c r="O92" s="19">
        <f>(N92/N109)*100</f>
        <v>1.4826951923920961</v>
      </c>
    </row>
    <row r="93" spans="1:15" s="20" customFormat="1" ht="9" x14ac:dyDescent="0.15">
      <c r="A93" s="16" t="s">
        <v>17</v>
      </c>
      <c r="B93" s="17">
        <v>110662.82</v>
      </c>
      <c r="C93" s="17">
        <v>116187.77</v>
      </c>
      <c r="D93" s="17">
        <v>102387.76</v>
      </c>
      <c r="E93" s="17">
        <v>105161.38</v>
      </c>
      <c r="F93" s="17">
        <v>109536.74</v>
      </c>
      <c r="G93" s="17">
        <v>173832.82</v>
      </c>
      <c r="H93" s="17">
        <v>130960.99</v>
      </c>
      <c r="I93" s="17">
        <v>124454.07</v>
      </c>
      <c r="J93" s="17">
        <v>121258.41</v>
      </c>
      <c r="K93" s="17"/>
      <c r="L93" s="17"/>
      <c r="M93" s="17"/>
      <c r="N93" s="18">
        <f t="shared" si="12"/>
        <v>1094442.76</v>
      </c>
      <c r="O93" s="19">
        <f>(N93/N109)*100</f>
        <v>2.1879696485953213</v>
      </c>
    </row>
    <row r="94" spans="1:15" s="20" customFormat="1" ht="9" x14ac:dyDescent="0.15">
      <c r="A94" s="16" t="s">
        <v>47</v>
      </c>
      <c r="B94" s="17">
        <v>13775.19</v>
      </c>
      <c r="C94" s="17">
        <v>4433</v>
      </c>
      <c r="D94" s="17">
        <v>41878.74</v>
      </c>
      <c r="E94" s="17">
        <v>57134.31</v>
      </c>
      <c r="F94" s="17">
        <v>7271.23</v>
      </c>
      <c r="G94" s="17">
        <v>13236.69</v>
      </c>
      <c r="H94" s="26">
        <v>4491.2299999999996</v>
      </c>
      <c r="I94" s="17">
        <v>5250.23</v>
      </c>
      <c r="J94" s="17">
        <v>8149.23</v>
      </c>
      <c r="K94" s="17"/>
      <c r="L94" s="17"/>
      <c r="M94" s="17"/>
      <c r="N94" s="18">
        <f t="shared" si="12"/>
        <v>155619.85</v>
      </c>
      <c r="O94" s="19">
        <f>(N94/N109)*100</f>
        <v>0.31110947137971529</v>
      </c>
    </row>
    <row r="95" spans="1:15" s="20" customFormat="1" ht="9" x14ac:dyDescent="0.15">
      <c r="A95" s="16" t="s">
        <v>48</v>
      </c>
      <c r="B95" s="17">
        <v>1552877.98</v>
      </c>
      <c r="C95" s="17">
        <v>546028.51</v>
      </c>
      <c r="D95" s="17">
        <v>140997.20000000001</v>
      </c>
      <c r="E95" s="17">
        <v>91809.8</v>
      </c>
      <c r="F95" s="17">
        <v>95173.07</v>
      </c>
      <c r="G95" s="17">
        <v>138000.24</v>
      </c>
      <c r="H95" s="17">
        <v>63943.61</v>
      </c>
      <c r="I95" s="17">
        <v>62596.13</v>
      </c>
      <c r="J95" s="17">
        <v>145096.51999999999</v>
      </c>
      <c r="K95" s="17"/>
      <c r="L95" s="26"/>
      <c r="M95" s="26"/>
      <c r="N95" s="18">
        <f t="shared" si="12"/>
        <v>2836523.0599999996</v>
      </c>
      <c r="O95" s="19">
        <f>(N95/N109)*100</f>
        <v>5.6706724094193151</v>
      </c>
    </row>
    <row r="96" spans="1:15" s="20" customFormat="1" ht="9" x14ac:dyDescent="0.15">
      <c r="A96" s="16" t="s">
        <v>69</v>
      </c>
      <c r="B96" s="17">
        <v>783752.02</v>
      </c>
      <c r="C96" s="17">
        <v>146204.48000000001</v>
      </c>
      <c r="D96" s="17">
        <v>266243.26</v>
      </c>
      <c r="E96" s="17">
        <v>254202.05</v>
      </c>
      <c r="F96" s="17">
        <v>166342.92000000001</v>
      </c>
      <c r="G96" s="17">
        <v>166461.01999999999</v>
      </c>
      <c r="H96" s="17">
        <v>249987.39</v>
      </c>
      <c r="I96" s="17">
        <v>120591.44</v>
      </c>
      <c r="J96" s="17">
        <v>252431.49</v>
      </c>
      <c r="K96" s="17"/>
      <c r="L96" s="17"/>
      <c r="M96" s="17"/>
      <c r="N96" s="18">
        <f t="shared" si="12"/>
        <v>2406216.0700000003</v>
      </c>
      <c r="O96" s="19">
        <f>(N96/N109)*100</f>
        <v>4.8104185267051482</v>
      </c>
    </row>
    <row r="97" spans="1:15" s="20" customFormat="1" ht="9" x14ac:dyDescent="0.15">
      <c r="A97" s="16" t="s">
        <v>72</v>
      </c>
      <c r="B97" s="17">
        <v>12618.04</v>
      </c>
      <c r="C97" s="17">
        <v>12731.6</v>
      </c>
      <c r="D97" s="17">
        <v>12740.62</v>
      </c>
      <c r="E97" s="17">
        <v>16367.16</v>
      </c>
      <c r="F97" s="17">
        <v>15281.16</v>
      </c>
      <c r="G97" s="17">
        <v>14320.7</v>
      </c>
      <c r="H97" s="17">
        <v>12642.41</v>
      </c>
      <c r="I97" s="17">
        <v>17510.650000000001</v>
      </c>
      <c r="J97" s="17">
        <v>10724.01</v>
      </c>
      <c r="K97" s="17"/>
      <c r="L97" s="17"/>
      <c r="M97" s="17"/>
      <c r="N97" s="18">
        <f t="shared" si="12"/>
        <v>124936.34999999999</v>
      </c>
      <c r="O97" s="19">
        <f>(N97/N109)*100</f>
        <v>0.24976814850169235</v>
      </c>
    </row>
    <row r="98" spans="1:15" s="20" customFormat="1" ht="9" x14ac:dyDescent="0.15">
      <c r="A98" s="16" t="s">
        <v>53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817.2</v>
      </c>
      <c r="J98" s="17">
        <v>0</v>
      </c>
      <c r="K98" s="17"/>
      <c r="L98" s="17"/>
      <c r="M98" s="21"/>
      <c r="N98" s="18">
        <f t="shared" si="12"/>
        <v>817.2</v>
      </c>
      <c r="O98" s="19">
        <f>(N98/N109)*100</f>
        <v>1.6337161359010648E-3</v>
      </c>
    </row>
    <row r="99" spans="1:15" s="20" customFormat="1" ht="9" x14ac:dyDescent="0.15">
      <c r="A99" s="16" t="s">
        <v>46</v>
      </c>
      <c r="B99" s="17">
        <v>706518.95</v>
      </c>
      <c r="C99" s="17">
        <v>1070638.9099999999</v>
      </c>
      <c r="D99" s="17">
        <v>1697143.5</v>
      </c>
      <c r="E99" s="17">
        <v>1635928.84</v>
      </c>
      <c r="F99" s="17">
        <v>1148491.8400000001</v>
      </c>
      <c r="G99" s="17">
        <v>1543519.35</v>
      </c>
      <c r="H99" s="17">
        <v>1194540.8</v>
      </c>
      <c r="I99" s="17">
        <v>1338150.97</v>
      </c>
      <c r="J99" s="17">
        <v>2503329.9700000002</v>
      </c>
      <c r="K99" s="17"/>
      <c r="L99" s="17"/>
      <c r="M99" s="26"/>
      <c r="N99" s="18">
        <f t="shared" si="12"/>
        <v>12838263.130000003</v>
      </c>
      <c r="O99" s="19">
        <f>(N99/N109)*100</f>
        <v>25.665782712218206</v>
      </c>
    </row>
    <row r="100" spans="1:15" s="20" customFormat="1" ht="9" x14ac:dyDescent="0.15">
      <c r="A100" s="16" t="s">
        <v>50</v>
      </c>
      <c r="B100" s="17">
        <v>3187580.42</v>
      </c>
      <c r="C100" s="17">
        <v>109359.53</v>
      </c>
      <c r="D100" s="17">
        <v>132192.9</v>
      </c>
      <c r="E100" s="17">
        <v>259612.93</v>
      </c>
      <c r="F100" s="17">
        <v>94887.95</v>
      </c>
      <c r="G100" s="17">
        <v>539407.81999999995</v>
      </c>
      <c r="H100" s="17">
        <v>192411.64</v>
      </c>
      <c r="I100" s="17">
        <v>214371.45</v>
      </c>
      <c r="J100" s="21">
        <v>217130.53</v>
      </c>
      <c r="K100" s="21"/>
      <c r="L100" s="17"/>
      <c r="M100" s="21"/>
      <c r="N100" s="18">
        <f t="shared" si="12"/>
        <v>4946955.17</v>
      </c>
      <c r="O100" s="19">
        <f>(N100/N109)*100</f>
        <v>9.8897705394128685</v>
      </c>
    </row>
    <row r="101" spans="1:15" s="20" customFormat="1" ht="9" x14ac:dyDescent="0.15">
      <c r="A101" s="16" t="s">
        <v>68</v>
      </c>
      <c r="B101" s="17">
        <v>10028.66</v>
      </c>
      <c r="C101" s="17">
        <v>11098.77</v>
      </c>
      <c r="D101" s="17">
        <v>12734.03</v>
      </c>
      <c r="E101" s="17">
        <v>7010.96</v>
      </c>
      <c r="F101" s="17">
        <v>7365.29</v>
      </c>
      <c r="G101" s="17">
        <v>6487.55</v>
      </c>
      <c r="H101" s="17">
        <v>6564.93</v>
      </c>
      <c r="I101" s="17">
        <v>24168.48</v>
      </c>
      <c r="J101" s="17">
        <v>12983.36</v>
      </c>
      <c r="K101" s="26"/>
      <c r="L101" s="17"/>
      <c r="M101" s="21"/>
      <c r="N101" s="18">
        <f t="shared" si="12"/>
        <v>98442.03</v>
      </c>
      <c r="O101" s="19">
        <f>(N101/N109)*100</f>
        <v>0.19680167995821918</v>
      </c>
    </row>
    <row r="102" spans="1:15" s="20" customFormat="1" ht="9" x14ac:dyDescent="0.15">
      <c r="A102" s="16" t="s">
        <v>51</v>
      </c>
      <c r="B102" s="17">
        <v>737784.8</v>
      </c>
      <c r="C102" s="17">
        <v>132688.26999999999</v>
      </c>
      <c r="D102" s="17">
        <v>226768.09</v>
      </c>
      <c r="E102" s="17">
        <v>300676.74</v>
      </c>
      <c r="F102" s="17">
        <v>169890.68</v>
      </c>
      <c r="G102" s="17">
        <v>380536.96</v>
      </c>
      <c r="H102" s="17">
        <v>659925.53</v>
      </c>
      <c r="I102" s="17">
        <v>603249.09</v>
      </c>
      <c r="J102" s="21">
        <v>133406.57999999999</v>
      </c>
      <c r="K102" s="21"/>
      <c r="L102" s="21"/>
      <c r="M102" s="26"/>
      <c r="N102" s="18">
        <f t="shared" si="12"/>
        <v>3344926.74</v>
      </c>
      <c r="O102" s="19">
        <f>(N102/N109)*100</f>
        <v>6.6870543178474628</v>
      </c>
    </row>
    <row r="103" spans="1:15" s="20" customFormat="1" ht="9" x14ac:dyDescent="0.15">
      <c r="A103" s="16" t="s">
        <v>52</v>
      </c>
      <c r="B103" s="17">
        <v>1107665.51</v>
      </c>
      <c r="C103" s="17">
        <v>979725.28</v>
      </c>
      <c r="D103" s="17">
        <v>699240.28</v>
      </c>
      <c r="E103" s="17">
        <v>677401</v>
      </c>
      <c r="F103" s="17">
        <v>565101.27</v>
      </c>
      <c r="G103" s="17">
        <v>636256.06999999995</v>
      </c>
      <c r="H103" s="17">
        <v>1244738.5900000001</v>
      </c>
      <c r="I103" s="17">
        <v>557177.43999999994</v>
      </c>
      <c r="J103" s="21">
        <v>359995.74</v>
      </c>
      <c r="K103" s="17"/>
      <c r="L103" s="26"/>
      <c r="M103" s="26"/>
      <c r="N103" s="18">
        <f t="shared" si="12"/>
        <v>6827301.1799999997</v>
      </c>
      <c r="O103" s="19">
        <f>(N103/N109)*100</f>
        <v>13.648889014222199</v>
      </c>
    </row>
    <row r="104" spans="1:15" s="20" customFormat="1" ht="9" x14ac:dyDescent="0.15">
      <c r="A104" s="16" t="s">
        <v>66</v>
      </c>
      <c r="B104" s="17">
        <v>10546.72</v>
      </c>
      <c r="C104" s="17">
        <v>9901.9699999999993</v>
      </c>
      <c r="D104" s="26">
        <v>4034.35</v>
      </c>
      <c r="E104" s="17">
        <v>3492.71</v>
      </c>
      <c r="F104" s="17">
        <v>22254.14</v>
      </c>
      <c r="G104" s="17">
        <v>5526.34</v>
      </c>
      <c r="H104" s="17">
        <v>6949.53</v>
      </c>
      <c r="I104" s="17">
        <v>5682.5</v>
      </c>
      <c r="J104" s="17">
        <v>11836.05</v>
      </c>
      <c r="K104" s="17"/>
      <c r="L104" s="17"/>
      <c r="M104" s="17"/>
      <c r="N104" s="18">
        <f t="shared" si="12"/>
        <v>80224.31</v>
      </c>
      <c r="O104" s="19">
        <f>(N104/N109)*100</f>
        <v>0.1603814852404909</v>
      </c>
    </row>
    <row r="105" spans="1:15" s="20" customFormat="1" ht="9" x14ac:dyDescent="0.15">
      <c r="A105" s="16" t="s">
        <v>70</v>
      </c>
      <c r="B105" s="17">
        <v>187270.14</v>
      </c>
      <c r="C105" s="17">
        <v>156611.47</v>
      </c>
      <c r="D105" s="17">
        <v>319616.94</v>
      </c>
      <c r="E105" s="17">
        <v>223726.16</v>
      </c>
      <c r="F105" s="17">
        <v>119869.81</v>
      </c>
      <c r="G105" s="17">
        <v>191278.85</v>
      </c>
      <c r="H105" s="17">
        <v>108492.83</v>
      </c>
      <c r="I105" s="17">
        <v>126174.5</v>
      </c>
      <c r="J105" s="21">
        <v>318730.03999999998</v>
      </c>
      <c r="K105" s="17"/>
      <c r="L105" s="21"/>
      <c r="M105" s="17"/>
      <c r="N105" s="18">
        <f t="shared" si="12"/>
        <v>1751770.7400000002</v>
      </c>
      <c r="O105" s="19">
        <f>(N105/N109)*100</f>
        <v>3.5020755314945538</v>
      </c>
    </row>
    <row r="106" spans="1:15" s="20" customFormat="1" ht="9" x14ac:dyDescent="0.15">
      <c r="A106" s="16" t="s">
        <v>73</v>
      </c>
      <c r="B106" s="17">
        <v>220792.72</v>
      </c>
      <c r="C106" s="17">
        <v>109633.12</v>
      </c>
      <c r="D106" s="17">
        <v>114448.35</v>
      </c>
      <c r="E106" s="17">
        <v>94883.9</v>
      </c>
      <c r="F106" s="17">
        <v>142869.92000000001</v>
      </c>
      <c r="G106" s="17">
        <v>168765.65</v>
      </c>
      <c r="H106" s="17">
        <v>127606.43</v>
      </c>
      <c r="I106" s="17">
        <v>125733.38</v>
      </c>
      <c r="J106" s="21">
        <v>122517.96</v>
      </c>
      <c r="K106" s="17"/>
      <c r="L106" s="21"/>
      <c r="M106" s="17"/>
      <c r="N106" s="18">
        <f t="shared" si="12"/>
        <v>1227251.4300000002</v>
      </c>
      <c r="O106" s="19">
        <f>(N106/N109)*100</f>
        <v>2.453475849239668</v>
      </c>
    </row>
    <row r="107" spans="1:15" s="20" customFormat="1" ht="9" x14ac:dyDescent="0.15">
      <c r="A107" s="16" t="s">
        <v>49</v>
      </c>
      <c r="B107" s="17">
        <v>1458267.29</v>
      </c>
      <c r="C107" s="17">
        <v>2170518.08</v>
      </c>
      <c r="D107" s="17">
        <v>932484.51</v>
      </c>
      <c r="E107" s="17">
        <v>788833.11</v>
      </c>
      <c r="F107" s="17">
        <v>859136.8</v>
      </c>
      <c r="G107" s="17">
        <v>1300958.21</v>
      </c>
      <c r="H107" s="17">
        <v>736336.4</v>
      </c>
      <c r="I107" s="17">
        <v>1078542.56</v>
      </c>
      <c r="J107" s="21">
        <v>813790.25</v>
      </c>
      <c r="K107" s="17"/>
      <c r="L107" s="21"/>
      <c r="M107" s="21"/>
      <c r="N107" s="18">
        <f t="shared" si="12"/>
        <v>10138867.210000001</v>
      </c>
      <c r="O107" s="19">
        <f>(N107/N109)*100</f>
        <v>20.269249829582982</v>
      </c>
    </row>
    <row r="108" spans="1:15" s="20" customFormat="1" ht="9.75" thickBot="1" x14ac:dyDescent="0.2">
      <c r="A108" s="16" t="s">
        <v>76</v>
      </c>
      <c r="B108" s="17">
        <v>186895.37</v>
      </c>
      <c r="C108" s="17">
        <v>111906.63</v>
      </c>
      <c r="D108" s="17">
        <v>150654.57</v>
      </c>
      <c r="E108" s="17">
        <v>162179.07999999999</v>
      </c>
      <c r="F108" s="17">
        <v>168239.03</v>
      </c>
      <c r="G108" s="17">
        <v>128686.65</v>
      </c>
      <c r="H108" s="17">
        <v>143307.37</v>
      </c>
      <c r="I108" s="17">
        <v>82603.41</v>
      </c>
      <c r="J108" s="21">
        <v>272242.45</v>
      </c>
      <c r="K108" s="17"/>
      <c r="L108" s="21"/>
      <c r="M108" s="21"/>
      <c r="N108" s="18">
        <f t="shared" si="12"/>
        <v>1406714.56</v>
      </c>
      <c r="O108" s="19">
        <f>(N108/N109)*100</f>
        <v>2.8122519276541444</v>
      </c>
    </row>
    <row r="109" spans="1:15" s="10" customFormat="1" ht="9.75" thickBot="1" x14ac:dyDescent="0.2">
      <c r="A109" s="11" t="s">
        <v>14</v>
      </c>
      <c r="B109" s="12">
        <f t="shared" ref="B109:G109" si="13">SUM(B92:B108)</f>
        <v>10431109.880000001</v>
      </c>
      <c r="C109" s="12">
        <f t="shared" si="13"/>
        <v>5773136.9500000002</v>
      </c>
      <c r="D109" s="12">
        <f t="shared" si="13"/>
        <v>4927813.2700000005</v>
      </c>
      <c r="E109" s="12">
        <f>SUM(E92:E108)</f>
        <v>4737402.87</v>
      </c>
      <c r="F109" s="12">
        <f t="shared" si="13"/>
        <v>3764022.8699999996</v>
      </c>
      <c r="G109" s="12">
        <f t="shared" si="13"/>
        <v>5485827.0499999998</v>
      </c>
      <c r="H109" s="12">
        <f t="shared" ref="H109:O109" si="14">SUM(H92:H108)</f>
        <v>4953266.4400000004</v>
      </c>
      <c r="I109" s="12">
        <f t="shared" si="14"/>
        <v>4582612.46</v>
      </c>
      <c r="J109" s="12">
        <f t="shared" si="14"/>
        <v>5365737.92</v>
      </c>
      <c r="K109" s="12">
        <f t="shared" si="14"/>
        <v>0</v>
      </c>
      <c r="L109" s="12">
        <f t="shared" si="14"/>
        <v>0</v>
      </c>
      <c r="M109" s="55">
        <f t="shared" si="14"/>
        <v>0</v>
      </c>
      <c r="N109" s="12">
        <f t="shared" si="14"/>
        <v>50020929.710000016</v>
      </c>
      <c r="O109" s="12">
        <f t="shared" si="14"/>
        <v>99.999999999999986</v>
      </c>
    </row>
    <row r="110" spans="1:15" x14ac:dyDescent="0.2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9"/>
      <c r="O110" s="1"/>
    </row>
    <row r="111" spans="1:15" ht="18.75" thickBot="1" x14ac:dyDescent="0.3">
      <c r="A111" s="57" t="s">
        <v>115</v>
      </c>
      <c r="B111" s="57"/>
      <c r="C111" s="57"/>
      <c r="D111" s="57"/>
      <c r="E111" s="57"/>
      <c r="F111" s="57"/>
      <c r="G111" s="57"/>
      <c r="H111" s="57"/>
      <c r="I111" s="57"/>
      <c r="J111" s="4"/>
      <c r="K111" s="4"/>
      <c r="L111" s="4"/>
      <c r="M111" s="4"/>
      <c r="N111" s="5"/>
      <c r="O111" s="4"/>
    </row>
    <row r="112" spans="1:15" ht="13.5" thickBot="1" x14ac:dyDescent="0.25">
      <c r="A112" s="15" t="s">
        <v>0</v>
      </c>
      <c r="B112" s="14" t="s">
        <v>1</v>
      </c>
      <c r="C112" s="14" t="s">
        <v>2</v>
      </c>
      <c r="D112" s="14" t="s">
        <v>3</v>
      </c>
      <c r="E112" s="14" t="s">
        <v>4</v>
      </c>
      <c r="F112" s="14" t="s">
        <v>19</v>
      </c>
      <c r="G112" s="14" t="s">
        <v>21</v>
      </c>
      <c r="H112" s="14" t="s">
        <v>22</v>
      </c>
      <c r="I112" s="14" t="s">
        <v>23</v>
      </c>
      <c r="J112" s="14" t="s">
        <v>24</v>
      </c>
      <c r="K112" s="14" t="s">
        <v>25</v>
      </c>
      <c r="L112" s="14" t="s">
        <v>26</v>
      </c>
      <c r="M112" s="14" t="s">
        <v>27</v>
      </c>
      <c r="N112" s="14" t="s">
        <v>15</v>
      </c>
      <c r="O112" s="6" t="s">
        <v>5</v>
      </c>
    </row>
    <row r="113" spans="1:15" ht="9" customHeight="1" x14ac:dyDescent="0.2">
      <c r="A113" s="16" t="s">
        <v>16</v>
      </c>
      <c r="B113" s="17">
        <v>72035.86</v>
      </c>
      <c r="C113" s="17">
        <v>73207.41</v>
      </c>
      <c r="D113" s="17">
        <v>89631.96</v>
      </c>
      <c r="E113" s="17">
        <v>68261.08</v>
      </c>
      <c r="F113" s="17">
        <v>80257.320000000007</v>
      </c>
      <c r="G113" s="17">
        <v>88774.84</v>
      </c>
      <c r="H113" s="17">
        <v>79458.460000000006</v>
      </c>
      <c r="I113" s="17">
        <v>82701.06</v>
      </c>
      <c r="J113" s="17">
        <v>71884.73</v>
      </c>
      <c r="K113" s="17"/>
      <c r="L113" s="17"/>
      <c r="M113" s="17"/>
      <c r="N113" s="18">
        <f t="shared" ref="N113:N129" si="15">SUM(B113:M113)</f>
        <v>706212.72</v>
      </c>
      <c r="O113" s="22">
        <f>(N113/N130)</f>
        <v>1.6944602411866089E-2</v>
      </c>
    </row>
    <row r="114" spans="1:15" ht="9" customHeight="1" x14ac:dyDescent="0.2">
      <c r="A114" s="16" t="s">
        <v>17</v>
      </c>
      <c r="B114" s="17">
        <v>100026.45</v>
      </c>
      <c r="C114" s="17">
        <v>114634.94</v>
      </c>
      <c r="D114" s="17">
        <v>108109.42</v>
      </c>
      <c r="E114" s="17">
        <v>104272.22</v>
      </c>
      <c r="F114" s="17">
        <v>113689.76</v>
      </c>
      <c r="G114" s="17">
        <v>171937.92000000001</v>
      </c>
      <c r="H114" s="17">
        <v>116935.09</v>
      </c>
      <c r="I114" s="17">
        <v>130719.39</v>
      </c>
      <c r="J114" s="17">
        <v>125374.37</v>
      </c>
      <c r="K114" s="17"/>
      <c r="L114" s="17"/>
      <c r="M114" s="17"/>
      <c r="N114" s="18">
        <f t="shared" si="15"/>
        <v>1085699.56</v>
      </c>
      <c r="O114" s="22">
        <f>(N114/N130)</f>
        <v>2.6049866933773091E-2</v>
      </c>
    </row>
    <row r="115" spans="1:15" ht="9" customHeight="1" x14ac:dyDescent="0.2">
      <c r="A115" s="16" t="s">
        <v>47</v>
      </c>
      <c r="B115" s="17">
        <v>2682.39</v>
      </c>
      <c r="C115" s="17">
        <v>7115.39</v>
      </c>
      <c r="D115" s="17">
        <v>28784.240000000002</v>
      </c>
      <c r="E115" s="17">
        <v>33437.68</v>
      </c>
      <c r="F115" s="17">
        <v>15803.36</v>
      </c>
      <c r="G115" s="17">
        <v>10044.86</v>
      </c>
      <c r="H115" s="17">
        <v>11500.4</v>
      </c>
      <c r="I115" s="17">
        <v>7320.4</v>
      </c>
      <c r="J115" s="17">
        <v>8310.5</v>
      </c>
      <c r="K115" s="17"/>
      <c r="L115" s="17"/>
      <c r="M115" s="17"/>
      <c r="N115" s="18">
        <f t="shared" si="15"/>
        <v>124999.22</v>
      </c>
      <c r="O115" s="22">
        <f>(N115/N130)</f>
        <v>2.9991842750911935E-3</v>
      </c>
    </row>
    <row r="116" spans="1:15" ht="9" customHeight="1" x14ac:dyDescent="0.2">
      <c r="A116" s="16" t="s">
        <v>48</v>
      </c>
      <c r="B116" s="17">
        <v>37173.870000000003</v>
      </c>
      <c r="C116" s="17">
        <v>71139.19</v>
      </c>
      <c r="D116" s="17">
        <v>341038.68</v>
      </c>
      <c r="E116" s="17">
        <v>123953.19</v>
      </c>
      <c r="F116" s="17">
        <v>151097.21</v>
      </c>
      <c r="G116" s="17">
        <v>137516.14000000001</v>
      </c>
      <c r="H116" s="17">
        <v>158103.97</v>
      </c>
      <c r="I116" s="17">
        <v>129016.19</v>
      </c>
      <c r="J116" s="17">
        <v>191972.77</v>
      </c>
      <c r="K116" s="17"/>
      <c r="L116" s="17"/>
      <c r="M116" s="17"/>
      <c r="N116" s="18">
        <f t="shared" si="15"/>
        <v>1341011.21</v>
      </c>
      <c r="O116" s="22">
        <f>(N116/N130)</f>
        <v>3.2175718646508471E-2</v>
      </c>
    </row>
    <row r="117" spans="1:15" ht="9" customHeight="1" x14ac:dyDescent="0.2">
      <c r="A117" s="16" t="s">
        <v>69</v>
      </c>
      <c r="B117" s="17">
        <v>145541.20000000001</v>
      </c>
      <c r="C117" s="17">
        <v>214247.65</v>
      </c>
      <c r="D117" s="17">
        <v>239170.66</v>
      </c>
      <c r="E117" s="17">
        <v>201500.9</v>
      </c>
      <c r="F117" s="17">
        <v>214923.87</v>
      </c>
      <c r="G117" s="17">
        <v>266517.67</v>
      </c>
      <c r="H117" s="17">
        <v>199140.75</v>
      </c>
      <c r="I117" s="17">
        <v>250287.8</v>
      </c>
      <c r="J117" s="17">
        <v>177377.36</v>
      </c>
      <c r="K117" s="17"/>
      <c r="L117" s="17"/>
      <c r="M117" s="17"/>
      <c r="N117" s="18">
        <f t="shared" si="15"/>
        <v>1908707.8599999999</v>
      </c>
      <c r="O117" s="22">
        <f>(N117/N130)</f>
        <v>4.579681856778757E-2</v>
      </c>
    </row>
    <row r="118" spans="1:15" ht="9" customHeight="1" x14ac:dyDescent="0.2">
      <c r="A118" s="16" t="s">
        <v>72</v>
      </c>
      <c r="B118" s="17">
        <v>12618.04</v>
      </c>
      <c r="C118" s="17">
        <v>12731.6</v>
      </c>
      <c r="D118" s="17">
        <v>12740.62</v>
      </c>
      <c r="E118" s="17">
        <v>16367.16</v>
      </c>
      <c r="F118" s="17">
        <v>15281.16</v>
      </c>
      <c r="G118" s="17">
        <v>14320.7</v>
      </c>
      <c r="H118" s="17">
        <v>12642.41</v>
      </c>
      <c r="I118" s="17">
        <v>17510.650000000001</v>
      </c>
      <c r="J118" s="17">
        <v>10724.01</v>
      </c>
      <c r="K118" s="17"/>
      <c r="L118" s="17"/>
      <c r="M118" s="17"/>
      <c r="N118" s="18">
        <f t="shared" si="15"/>
        <v>124936.34999999999</v>
      </c>
      <c r="O118" s="22">
        <f>(N118/N130)</f>
        <v>2.9976757959552839E-3</v>
      </c>
    </row>
    <row r="119" spans="1:15" ht="9" customHeight="1" x14ac:dyDescent="0.2">
      <c r="A119" s="16" t="s">
        <v>53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817.2</v>
      </c>
      <c r="J119" s="17">
        <v>0</v>
      </c>
      <c r="K119" s="17"/>
      <c r="L119" s="17"/>
      <c r="M119" s="21"/>
      <c r="N119" s="18">
        <f>SUM(B119:M119)</f>
        <v>817.2</v>
      </c>
      <c r="O119" s="22">
        <f>(N119/N130)</f>
        <v>1.9607589468194472E-5</v>
      </c>
    </row>
    <row r="120" spans="1:15" ht="9" customHeight="1" x14ac:dyDescent="0.2">
      <c r="A120" s="16" t="s">
        <v>46</v>
      </c>
      <c r="B120" s="17">
        <v>430265.01</v>
      </c>
      <c r="C120" s="17">
        <v>865805.76</v>
      </c>
      <c r="D120" s="17">
        <v>1287459.3799999999</v>
      </c>
      <c r="E120" s="17">
        <v>1160658</v>
      </c>
      <c r="F120" s="17">
        <v>1195402</v>
      </c>
      <c r="G120" s="17">
        <v>1722067.81</v>
      </c>
      <c r="H120" s="17">
        <v>1503257.65</v>
      </c>
      <c r="I120" s="17">
        <v>1283899.99</v>
      </c>
      <c r="J120" s="17">
        <v>1349991.65</v>
      </c>
      <c r="K120" s="17"/>
      <c r="L120" s="17"/>
      <c r="M120" s="17"/>
      <c r="N120" s="18">
        <f t="shared" si="15"/>
        <v>10798807.250000002</v>
      </c>
      <c r="O120" s="22">
        <f>(N120/N130)</f>
        <v>0.25910251995125078</v>
      </c>
    </row>
    <row r="121" spans="1:15" ht="9" customHeight="1" x14ac:dyDescent="0.2">
      <c r="A121" s="16" t="s">
        <v>50</v>
      </c>
      <c r="B121" s="17">
        <v>96561.81</v>
      </c>
      <c r="C121" s="17">
        <v>69529.88</v>
      </c>
      <c r="D121" s="17">
        <v>89494.11</v>
      </c>
      <c r="E121" s="17">
        <v>819174.56</v>
      </c>
      <c r="F121" s="17">
        <v>130436.74</v>
      </c>
      <c r="G121" s="17">
        <v>124835.05</v>
      </c>
      <c r="H121" s="17">
        <v>696182.61</v>
      </c>
      <c r="I121" s="17">
        <v>669629.54</v>
      </c>
      <c r="J121" s="17">
        <v>304278.8</v>
      </c>
      <c r="K121" s="17"/>
      <c r="L121" s="17"/>
      <c r="M121" s="17"/>
      <c r="N121" s="18">
        <f t="shared" si="15"/>
        <v>3000123.1</v>
      </c>
      <c r="O121" s="22">
        <f>(N121/N130)</f>
        <v>7.1983825377933117E-2</v>
      </c>
    </row>
    <row r="122" spans="1:15" ht="9" customHeight="1" x14ac:dyDescent="0.2">
      <c r="A122" s="16" t="s">
        <v>68</v>
      </c>
      <c r="B122" s="17">
        <v>8317.76</v>
      </c>
      <c r="C122" s="17">
        <v>11178.67</v>
      </c>
      <c r="D122" s="17">
        <v>7202.55</v>
      </c>
      <c r="E122" s="17">
        <v>7674.74</v>
      </c>
      <c r="F122" s="17">
        <v>6100.7</v>
      </c>
      <c r="G122" s="17">
        <v>6434.58</v>
      </c>
      <c r="H122" s="17">
        <v>5424.77</v>
      </c>
      <c r="I122" s="17">
        <v>5272.52</v>
      </c>
      <c r="J122" s="17">
        <v>22325.759999999998</v>
      </c>
      <c r="K122" s="17"/>
      <c r="L122" s="17"/>
      <c r="M122" s="17"/>
      <c r="N122" s="18">
        <f t="shared" si="15"/>
        <v>79932.05</v>
      </c>
      <c r="O122" s="22">
        <f>(N122/N130)</f>
        <v>1.9178595469299972E-3</v>
      </c>
    </row>
    <row r="123" spans="1:15" ht="9" customHeight="1" x14ac:dyDescent="0.2">
      <c r="A123" s="16" t="s">
        <v>51</v>
      </c>
      <c r="B123" s="17">
        <v>180039.42</v>
      </c>
      <c r="C123" s="17">
        <v>274042.11</v>
      </c>
      <c r="D123" s="17">
        <v>218598.41</v>
      </c>
      <c r="E123" s="17">
        <v>288085.33</v>
      </c>
      <c r="F123" s="17">
        <v>347159.1</v>
      </c>
      <c r="G123" s="17">
        <v>248802.83</v>
      </c>
      <c r="H123" s="17">
        <v>448531.25</v>
      </c>
      <c r="I123" s="17">
        <v>706375.98</v>
      </c>
      <c r="J123" s="17">
        <v>205072.19</v>
      </c>
      <c r="K123" s="17"/>
      <c r="L123" s="17"/>
      <c r="M123" s="17"/>
      <c r="N123" s="18">
        <f t="shared" si="15"/>
        <v>2916706.62</v>
      </c>
      <c r="O123" s="22">
        <f>(N123/N130)</f>
        <v>6.9982361728004275E-2</v>
      </c>
    </row>
    <row r="124" spans="1:15" ht="9" customHeight="1" x14ac:dyDescent="0.2">
      <c r="A124" s="16" t="s">
        <v>52</v>
      </c>
      <c r="B124" s="17">
        <v>315502.15999999997</v>
      </c>
      <c r="C124" s="17">
        <v>555186.03</v>
      </c>
      <c r="D124" s="17">
        <v>677627.21</v>
      </c>
      <c r="E124" s="17">
        <v>653114.81999999995</v>
      </c>
      <c r="F124" s="17">
        <v>1112285.3</v>
      </c>
      <c r="G124" s="17">
        <v>673189.77</v>
      </c>
      <c r="H124" s="17">
        <v>1352297.81</v>
      </c>
      <c r="I124" s="17">
        <v>393710.19</v>
      </c>
      <c r="J124" s="17">
        <v>542633.05000000005</v>
      </c>
      <c r="K124" s="17"/>
      <c r="L124" s="17"/>
      <c r="M124" s="17"/>
      <c r="N124" s="18">
        <f t="shared" si="15"/>
        <v>6275546.3399999999</v>
      </c>
      <c r="O124" s="22">
        <f>(N124/N130)</f>
        <v>0.15057309878040914</v>
      </c>
    </row>
    <row r="125" spans="1:15" ht="9" customHeight="1" x14ac:dyDescent="0.2">
      <c r="A125" s="16" t="s">
        <v>66</v>
      </c>
      <c r="B125" s="17">
        <v>10330.719999999999</v>
      </c>
      <c r="C125" s="17">
        <v>4231.97</v>
      </c>
      <c r="D125" s="17">
        <v>7234.75</v>
      </c>
      <c r="E125" s="17">
        <v>3285.35</v>
      </c>
      <c r="F125" s="17">
        <v>21942.43</v>
      </c>
      <c r="G125" s="17">
        <v>2724.88</v>
      </c>
      <c r="H125" s="17">
        <v>7153.27</v>
      </c>
      <c r="I125" s="17">
        <v>6774.47</v>
      </c>
      <c r="J125" s="17">
        <v>1714.8</v>
      </c>
      <c r="K125" s="17"/>
      <c r="L125" s="17"/>
      <c r="M125" s="17"/>
      <c r="N125" s="18">
        <f t="shared" si="15"/>
        <v>65392.639999999999</v>
      </c>
      <c r="O125" s="22">
        <f>(N125/N130)</f>
        <v>1.569006411357602E-3</v>
      </c>
    </row>
    <row r="126" spans="1:15" ht="9" customHeight="1" x14ac:dyDescent="0.2">
      <c r="A126" s="16" t="s">
        <v>70</v>
      </c>
      <c r="B126" s="17">
        <v>87465.54</v>
      </c>
      <c r="C126" s="17">
        <v>121950.53</v>
      </c>
      <c r="D126" s="17">
        <v>171873.32</v>
      </c>
      <c r="E126" s="17">
        <v>183882.89</v>
      </c>
      <c r="F126" s="17">
        <v>228536.15</v>
      </c>
      <c r="G126" s="17">
        <v>153984.73000000001</v>
      </c>
      <c r="H126" s="17">
        <v>217680.54</v>
      </c>
      <c r="I126" s="17">
        <v>169745.73</v>
      </c>
      <c r="J126" s="17">
        <v>190618.27</v>
      </c>
      <c r="K126" s="17"/>
      <c r="L126" s="17"/>
      <c r="M126" s="17"/>
      <c r="N126" s="18">
        <f t="shared" si="15"/>
        <v>1525737.7</v>
      </c>
      <c r="O126" s="22">
        <f>(N126/N130)</f>
        <v>3.6607976575804273E-2</v>
      </c>
    </row>
    <row r="127" spans="1:15" ht="9" customHeight="1" x14ac:dyDescent="0.2">
      <c r="A127" s="16" t="s">
        <v>73</v>
      </c>
      <c r="B127" s="17">
        <v>97801.98</v>
      </c>
      <c r="C127" s="17">
        <v>139999.31</v>
      </c>
      <c r="D127" s="17">
        <v>123380.53</v>
      </c>
      <c r="E127" s="17">
        <v>105074.55</v>
      </c>
      <c r="F127" s="17">
        <v>154259.75</v>
      </c>
      <c r="G127" s="17">
        <v>179354.23999999999</v>
      </c>
      <c r="H127" s="17">
        <v>142857.5</v>
      </c>
      <c r="I127" s="17">
        <v>137529.23000000001</v>
      </c>
      <c r="J127" s="17">
        <v>134597.97</v>
      </c>
      <c r="K127" s="17"/>
      <c r="L127" s="17"/>
      <c r="M127" s="17"/>
      <c r="N127" s="18">
        <f t="shared" si="15"/>
        <v>1214855.0599999998</v>
      </c>
      <c r="O127" s="22">
        <f>(N127/N130)</f>
        <v>2.9148775428094416E-2</v>
      </c>
    </row>
    <row r="128" spans="1:15" ht="9" customHeight="1" x14ac:dyDescent="0.2">
      <c r="A128" s="16" t="s">
        <v>49</v>
      </c>
      <c r="B128" s="17">
        <v>524993.39</v>
      </c>
      <c r="C128" s="17">
        <v>951490.13</v>
      </c>
      <c r="D128" s="17">
        <v>1293514.48</v>
      </c>
      <c r="E128" s="17">
        <v>791593.74</v>
      </c>
      <c r="F128" s="17">
        <v>1278329.99</v>
      </c>
      <c r="G128" s="17">
        <v>1445137.16</v>
      </c>
      <c r="H128" s="17">
        <v>1000050.72</v>
      </c>
      <c r="I128" s="17">
        <v>1003269.95</v>
      </c>
      <c r="J128" s="17">
        <v>1001157.14</v>
      </c>
      <c r="K128" s="17"/>
      <c r="L128" s="17"/>
      <c r="M128" s="17"/>
      <c r="N128" s="18">
        <f t="shared" si="15"/>
        <v>9289536.7000000011</v>
      </c>
      <c r="O128" s="22">
        <f>(N128/N130)</f>
        <v>0.2228896499795962</v>
      </c>
    </row>
    <row r="129" spans="1:15" ht="9.75" customHeight="1" thickBot="1" x14ac:dyDescent="0.25">
      <c r="A129" s="16" t="s">
        <v>76</v>
      </c>
      <c r="B129" s="17">
        <v>131997.01</v>
      </c>
      <c r="C129" s="17">
        <v>116209.64</v>
      </c>
      <c r="D129" s="17">
        <v>125544.47</v>
      </c>
      <c r="E129" s="17">
        <v>132080.71</v>
      </c>
      <c r="F129" s="17">
        <v>126078.73</v>
      </c>
      <c r="G129" s="17">
        <v>184426.39</v>
      </c>
      <c r="H129" s="17">
        <v>147845.78</v>
      </c>
      <c r="I129" s="17">
        <v>110201.79</v>
      </c>
      <c r="J129" s="17">
        <v>144333.09</v>
      </c>
      <c r="K129" s="17"/>
      <c r="L129" s="17"/>
      <c r="M129" s="17"/>
      <c r="N129" s="18">
        <f t="shared" si="15"/>
        <v>1218717.6100000001</v>
      </c>
      <c r="O129" s="22">
        <f>(N129/N130)</f>
        <v>2.9241452000170261E-2</v>
      </c>
    </row>
    <row r="130" spans="1:15" ht="13.5" thickBot="1" x14ac:dyDescent="0.25">
      <c r="A130" s="11" t="s">
        <v>14</v>
      </c>
      <c r="B130" s="12">
        <f t="shared" ref="B130:O130" si="16">SUM(B113:B129)</f>
        <v>2253352.6100000003</v>
      </c>
      <c r="C130" s="12">
        <f t="shared" si="16"/>
        <v>3602700.21</v>
      </c>
      <c r="D130" s="12">
        <f t="shared" si="16"/>
        <v>4821404.7899999991</v>
      </c>
      <c r="E130" s="12">
        <f t="shared" si="16"/>
        <v>4692416.92</v>
      </c>
      <c r="F130" s="12">
        <f t="shared" si="16"/>
        <v>5191583.5700000012</v>
      </c>
      <c r="G130" s="12">
        <f t="shared" si="16"/>
        <v>5430069.5699999994</v>
      </c>
      <c r="H130" s="12">
        <f t="shared" si="16"/>
        <v>6099062.9799999995</v>
      </c>
      <c r="I130" s="12">
        <f t="shared" si="16"/>
        <v>5104782.08</v>
      </c>
      <c r="J130" s="12">
        <f t="shared" si="16"/>
        <v>4482366.459999999</v>
      </c>
      <c r="K130" s="12">
        <f t="shared" si="16"/>
        <v>0</v>
      </c>
      <c r="L130" s="12">
        <f t="shared" si="16"/>
        <v>0</v>
      </c>
      <c r="M130" s="12">
        <f t="shared" si="16"/>
        <v>0</v>
      </c>
      <c r="N130" s="12">
        <f t="shared" si="16"/>
        <v>41677739.190000005</v>
      </c>
      <c r="O130" s="23">
        <f t="shared" si="16"/>
        <v>1</v>
      </c>
    </row>
    <row r="131" spans="1:15" ht="13.5" thickBot="1" x14ac:dyDescent="0.25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8"/>
    </row>
    <row r="132" spans="1:15" x14ac:dyDescent="0.2">
      <c r="A132" s="24" t="s">
        <v>64</v>
      </c>
      <c r="B132" s="47">
        <f t="shared" ref="B132:M132" si="17">B86-B109</f>
        <v>-6325862.9699999997</v>
      </c>
      <c r="C132" s="47">
        <f t="shared" si="17"/>
        <v>-1447089.5499999998</v>
      </c>
      <c r="D132" s="47">
        <f t="shared" si="17"/>
        <v>-585773.70000000019</v>
      </c>
      <c r="E132" s="47">
        <f t="shared" si="17"/>
        <v>608993.51000000071</v>
      </c>
      <c r="F132" s="47">
        <f t="shared" si="17"/>
        <v>1401752.060000001</v>
      </c>
      <c r="G132" s="47">
        <f t="shared" si="17"/>
        <v>-958535.94999999925</v>
      </c>
      <c r="H132" s="47">
        <f t="shared" si="17"/>
        <v>616583.89999999944</v>
      </c>
      <c r="I132" s="47">
        <f t="shared" si="17"/>
        <v>-81976.069999999367</v>
      </c>
      <c r="J132" s="47">
        <f t="shared" si="17"/>
        <v>1561888.3499999996</v>
      </c>
      <c r="K132" s="47">
        <f t="shared" si="17"/>
        <v>0</v>
      </c>
      <c r="L132" s="47">
        <f t="shared" si="17"/>
        <v>0</v>
      </c>
      <c r="M132" s="47">
        <f t="shared" si="17"/>
        <v>0</v>
      </c>
      <c r="N132" s="58">
        <f>SUM(B132:M132)</f>
        <v>-5210020.4199999981</v>
      </c>
      <c r="O132" s="59"/>
    </row>
    <row r="133" spans="1:15" ht="13.5" thickBot="1" x14ac:dyDescent="0.25">
      <c r="A133" s="25" t="s">
        <v>65</v>
      </c>
      <c r="B133" s="48">
        <f t="shared" ref="B133:M133" si="18">B86-B130</f>
        <v>1851894.3000000007</v>
      </c>
      <c r="C133" s="48">
        <f t="shared" si="18"/>
        <v>723347.19000000041</v>
      </c>
      <c r="D133" s="48">
        <f t="shared" si="18"/>
        <v>-479365.21999999881</v>
      </c>
      <c r="E133" s="48">
        <f t="shared" si="18"/>
        <v>653979.46000000089</v>
      </c>
      <c r="F133" s="48">
        <f t="shared" si="18"/>
        <v>-25808.640000000596</v>
      </c>
      <c r="G133" s="48">
        <f t="shared" si="18"/>
        <v>-902778.46999999881</v>
      </c>
      <c r="H133" s="48">
        <f t="shared" si="18"/>
        <v>-529212.63999999966</v>
      </c>
      <c r="I133" s="48">
        <f t="shared" si="18"/>
        <v>-604145.68999999948</v>
      </c>
      <c r="J133" s="48">
        <f t="shared" si="18"/>
        <v>2445259.8100000005</v>
      </c>
      <c r="K133" s="48">
        <f t="shared" si="18"/>
        <v>0</v>
      </c>
      <c r="L133" s="48">
        <f t="shared" si="18"/>
        <v>0</v>
      </c>
      <c r="M133" s="48">
        <f t="shared" si="18"/>
        <v>0</v>
      </c>
      <c r="N133" s="60">
        <f>SUM(B133:M133)</f>
        <v>3133170.1000000052</v>
      </c>
      <c r="O133" s="61"/>
    </row>
    <row r="134" spans="1:15" x14ac:dyDescent="0.2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50"/>
      <c r="O134" s="50"/>
    </row>
    <row r="135" spans="1:15" x14ac:dyDescent="0.2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50"/>
      <c r="O135" s="50"/>
    </row>
  </sheetData>
  <mergeCells count="5">
    <mergeCell ref="A1:H1"/>
    <mergeCell ref="A90:I90"/>
    <mergeCell ref="A111:I111"/>
    <mergeCell ref="N132:O132"/>
    <mergeCell ref="N133:O133"/>
  </mergeCells>
  <phoneticPr fontId="0" type="noConversion"/>
  <pageMargins left="0.15748031496062992" right="0" top="0" bottom="0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Balancete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 PESSOAL</dc:creator>
  <cp:lastModifiedBy>JAIME</cp:lastModifiedBy>
  <cp:lastPrinted>2022-05-11T17:19:28Z</cp:lastPrinted>
  <dcterms:created xsi:type="dcterms:W3CDTF">1999-06-09T19:12:37Z</dcterms:created>
  <dcterms:modified xsi:type="dcterms:W3CDTF">2023-11-23T18:27:55Z</dcterms:modified>
</cp:coreProperties>
</file>